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ravec-stavby\Mravec-stavby\__00_RECOBUILD\Akce_2025\2025_011_ZŠ Opava__PD 2025_Elektroinstalace\__PD__\Re_ Doplnění Elektroinstalace - Opava\edit\"/>
    </mc:Choice>
  </mc:AlternateContent>
  <xr:revisionPtr revIDLastSave="0" documentId="13_ncr:1_{8D9C811A-9E15-4106-9D62-6B22833AB7E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5.3.E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25.3.E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25.3.E Pol'!$A$1:$W$77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9" i="12" l="1"/>
  <c r="AY49" i="12"/>
  <c r="AY29" i="12"/>
  <c r="AY18" i="12"/>
  <c r="G9" i="12"/>
  <c r="G8" i="12" s="1"/>
  <c r="I53" i="1" s="1"/>
  <c r="I9" i="12"/>
  <c r="I8" i="12" s="1"/>
  <c r="K9" i="12"/>
  <c r="K8" i="12" s="1"/>
  <c r="M9" i="12"/>
  <c r="M8" i="12" s="1"/>
  <c r="O9" i="12"/>
  <c r="O8" i="12" s="1"/>
  <c r="Q9" i="12"/>
  <c r="Q8" i="12" s="1"/>
  <c r="T9" i="12"/>
  <c r="T8" i="12" s="1"/>
  <c r="G11" i="12"/>
  <c r="I11" i="12"/>
  <c r="K11" i="12"/>
  <c r="M11" i="12"/>
  <c r="O11" i="12"/>
  <c r="Q11" i="12"/>
  <c r="T11" i="12"/>
  <c r="G13" i="12"/>
  <c r="M13" i="12" s="1"/>
  <c r="I13" i="12"/>
  <c r="K13" i="12"/>
  <c r="O13" i="12"/>
  <c r="Q13" i="12"/>
  <c r="T13" i="12"/>
  <c r="G14" i="12"/>
  <c r="I14" i="12"/>
  <c r="K14" i="12"/>
  <c r="O14" i="12"/>
  <c r="Q14" i="12"/>
  <c r="T14" i="12"/>
  <c r="G17" i="12"/>
  <c r="M17" i="12" s="1"/>
  <c r="I17" i="12"/>
  <c r="K17" i="12"/>
  <c r="O17" i="12"/>
  <c r="Q17" i="12"/>
  <c r="T17" i="12"/>
  <c r="G19" i="12"/>
  <c r="I19" i="12"/>
  <c r="K19" i="12"/>
  <c r="M19" i="12"/>
  <c r="O19" i="12"/>
  <c r="Q19" i="12"/>
  <c r="T19" i="12"/>
  <c r="G20" i="12"/>
  <c r="I20" i="12"/>
  <c r="K20" i="12"/>
  <c r="M20" i="12"/>
  <c r="O20" i="12"/>
  <c r="Q20" i="12"/>
  <c r="T20" i="12"/>
  <c r="G21" i="12"/>
  <c r="M21" i="12" s="1"/>
  <c r="I21" i="12"/>
  <c r="K21" i="12"/>
  <c r="O21" i="12"/>
  <c r="Q21" i="12"/>
  <c r="T21" i="12"/>
  <c r="G22" i="12"/>
  <c r="I22" i="12"/>
  <c r="K22" i="12"/>
  <c r="M22" i="12"/>
  <c r="O22" i="12"/>
  <c r="Q22" i="12"/>
  <c r="T22" i="12"/>
  <c r="G25" i="12"/>
  <c r="M25" i="12" s="1"/>
  <c r="I25" i="12"/>
  <c r="K25" i="12"/>
  <c r="O25" i="12"/>
  <c r="Q25" i="12"/>
  <c r="T25" i="12"/>
  <c r="G27" i="12"/>
  <c r="M27" i="12" s="1"/>
  <c r="I27" i="12"/>
  <c r="K27" i="12"/>
  <c r="O27" i="12"/>
  <c r="Q27" i="12"/>
  <c r="T27" i="12"/>
  <c r="G28" i="12"/>
  <c r="M28" i="12" s="1"/>
  <c r="I28" i="12"/>
  <c r="K28" i="12"/>
  <c r="O28" i="12"/>
  <c r="Q28" i="12"/>
  <c r="T28" i="12"/>
  <c r="G31" i="12"/>
  <c r="M31" i="12" s="1"/>
  <c r="I31" i="12"/>
  <c r="K31" i="12"/>
  <c r="O31" i="12"/>
  <c r="Q31" i="12"/>
  <c r="T31" i="12"/>
  <c r="G32" i="12"/>
  <c r="I32" i="12"/>
  <c r="K32" i="12"/>
  <c r="M32" i="12"/>
  <c r="O32" i="12"/>
  <c r="Q32" i="12"/>
  <c r="T32" i="12"/>
  <c r="G34" i="12"/>
  <c r="M34" i="12" s="1"/>
  <c r="I34" i="12"/>
  <c r="K34" i="12"/>
  <c r="O34" i="12"/>
  <c r="Q34" i="12"/>
  <c r="T34" i="12"/>
  <c r="G35" i="12"/>
  <c r="I35" i="12"/>
  <c r="K35" i="12"/>
  <c r="M35" i="12"/>
  <c r="O35" i="12"/>
  <c r="Q35" i="12"/>
  <c r="T35" i="12"/>
  <c r="G37" i="12"/>
  <c r="M37" i="12" s="1"/>
  <c r="I37" i="12"/>
  <c r="K37" i="12"/>
  <c r="O37" i="12"/>
  <c r="Q37" i="12"/>
  <c r="T37" i="12"/>
  <c r="G38" i="12"/>
  <c r="I38" i="12"/>
  <c r="K38" i="12"/>
  <c r="M38" i="12"/>
  <c r="O38" i="12"/>
  <c r="Q38" i="12"/>
  <c r="T38" i="12"/>
  <c r="G39" i="12"/>
  <c r="M39" i="12" s="1"/>
  <c r="I39" i="12"/>
  <c r="K39" i="12"/>
  <c r="O39" i="12"/>
  <c r="Q39" i="12"/>
  <c r="T39" i="12"/>
  <c r="G41" i="12"/>
  <c r="M41" i="12" s="1"/>
  <c r="I41" i="12"/>
  <c r="K41" i="12"/>
  <c r="O41" i="12"/>
  <c r="Q41" i="12"/>
  <c r="T41" i="12"/>
  <c r="G42" i="12"/>
  <c r="M42" i="12" s="1"/>
  <c r="I42" i="12"/>
  <c r="K42" i="12"/>
  <c r="O42" i="12"/>
  <c r="Q42" i="12"/>
  <c r="T42" i="12"/>
  <c r="G44" i="12"/>
  <c r="M44" i="12" s="1"/>
  <c r="I44" i="12"/>
  <c r="K44" i="12"/>
  <c r="O44" i="12"/>
  <c r="Q44" i="12"/>
  <c r="T44" i="12"/>
  <c r="G45" i="12"/>
  <c r="I45" i="12"/>
  <c r="K45" i="12"/>
  <c r="M45" i="12"/>
  <c r="O45" i="12"/>
  <c r="Q45" i="12"/>
  <c r="T45" i="12"/>
  <c r="G46" i="12"/>
  <c r="I46" i="12"/>
  <c r="K46" i="12"/>
  <c r="M46" i="12"/>
  <c r="O46" i="12"/>
  <c r="Q46" i="12"/>
  <c r="T46" i="12"/>
  <c r="G48" i="12"/>
  <c r="I48" i="12"/>
  <c r="K48" i="12"/>
  <c r="M48" i="12"/>
  <c r="O48" i="12"/>
  <c r="Q48" i="12"/>
  <c r="T48" i="12"/>
  <c r="G50" i="12"/>
  <c r="I50" i="12"/>
  <c r="K50" i="12"/>
  <c r="M50" i="12"/>
  <c r="O50" i="12"/>
  <c r="Q50" i="12"/>
  <c r="T50" i="12"/>
  <c r="G52" i="12"/>
  <c r="M52" i="12" s="1"/>
  <c r="I52" i="12"/>
  <c r="K52" i="12"/>
  <c r="O52" i="12"/>
  <c r="Q52" i="12"/>
  <c r="T52" i="12"/>
  <c r="G53" i="12"/>
  <c r="M53" i="12" s="1"/>
  <c r="I53" i="12"/>
  <c r="K53" i="12"/>
  <c r="O53" i="12"/>
  <c r="Q53" i="12"/>
  <c r="T53" i="12"/>
  <c r="G54" i="12"/>
  <c r="M54" i="12" s="1"/>
  <c r="I54" i="12"/>
  <c r="K54" i="12"/>
  <c r="O54" i="12"/>
  <c r="Q54" i="12"/>
  <c r="T54" i="12"/>
  <c r="G56" i="12"/>
  <c r="I56" i="12"/>
  <c r="K56" i="12"/>
  <c r="M56" i="12"/>
  <c r="O56" i="12"/>
  <c r="Q56" i="12"/>
  <c r="T56" i="12"/>
  <c r="G57" i="12"/>
  <c r="I57" i="12"/>
  <c r="K57" i="12"/>
  <c r="M57" i="12"/>
  <c r="O57" i="12"/>
  <c r="Q57" i="12"/>
  <c r="T57" i="12"/>
  <c r="G60" i="12"/>
  <c r="M60" i="12" s="1"/>
  <c r="I60" i="12"/>
  <c r="K60" i="12"/>
  <c r="O60" i="12"/>
  <c r="Q60" i="12"/>
  <c r="T60" i="12"/>
  <c r="G61" i="12"/>
  <c r="I61" i="12"/>
  <c r="K61" i="12"/>
  <c r="M61" i="12"/>
  <c r="O61" i="12"/>
  <c r="Q61" i="12"/>
  <c r="T61" i="12"/>
  <c r="G63" i="12"/>
  <c r="M63" i="12" s="1"/>
  <c r="I63" i="12"/>
  <c r="K63" i="12"/>
  <c r="O63" i="12"/>
  <c r="Q63" i="12"/>
  <c r="T63" i="12"/>
  <c r="G65" i="12"/>
  <c r="M65" i="12" s="1"/>
  <c r="I65" i="12"/>
  <c r="K65" i="12"/>
  <c r="O65" i="12"/>
  <c r="Q65" i="12"/>
  <c r="T65" i="12"/>
  <c r="G67" i="12"/>
  <c r="M67" i="12" s="1"/>
  <c r="I67" i="12"/>
  <c r="K67" i="12"/>
  <c r="O67" i="12"/>
  <c r="Q67" i="12"/>
  <c r="T67" i="12"/>
  <c r="G68" i="12"/>
  <c r="M68" i="12" s="1"/>
  <c r="I68" i="12"/>
  <c r="K68" i="12"/>
  <c r="O68" i="12"/>
  <c r="Q68" i="12"/>
  <c r="T68" i="12"/>
  <c r="G71" i="12"/>
  <c r="I71" i="12"/>
  <c r="K71" i="12"/>
  <c r="M71" i="12"/>
  <c r="O71" i="12"/>
  <c r="Q71" i="12"/>
  <c r="T71" i="12"/>
  <c r="G72" i="12"/>
  <c r="M72" i="12" s="1"/>
  <c r="I72" i="12"/>
  <c r="K72" i="12"/>
  <c r="O72" i="12"/>
  <c r="Q72" i="12"/>
  <c r="T72" i="12"/>
  <c r="G73" i="12"/>
  <c r="I73" i="12"/>
  <c r="K73" i="12"/>
  <c r="M73" i="12"/>
  <c r="O73" i="12"/>
  <c r="Q73" i="12"/>
  <c r="T73" i="12"/>
  <c r="AC76" i="12"/>
  <c r="F39" i="1" s="1"/>
  <c r="I20" i="1"/>
  <c r="I19" i="1"/>
  <c r="I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10" i="12" l="1"/>
  <c r="Q10" i="12"/>
  <c r="K10" i="12"/>
  <c r="O10" i="12"/>
  <c r="T10" i="12"/>
  <c r="F43" i="1"/>
  <c r="G23" i="1" s="1"/>
  <c r="G10" i="12"/>
  <c r="F41" i="1"/>
  <c r="T59" i="12"/>
  <c r="Q59" i="12"/>
  <c r="O59" i="12"/>
  <c r="AD76" i="12"/>
  <c r="F42" i="1"/>
  <c r="K59" i="12"/>
  <c r="I16" i="12"/>
  <c r="T16" i="12"/>
  <c r="I59" i="12"/>
  <c r="Q16" i="12"/>
  <c r="K16" i="12"/>
  <c r="G16" i="12"/>
  <c r="I55" i="1" s="1"/>
  <c r="I18" i="1" s="1"/>
  <c r="G59" i="12"/>
  <c r="I56" i="1" s="1"/>
  <c r="O16" i="12"/>
  <c r="M16" i="12"/>
  <c r="M59" i="12"/>
  <c r="M14" i="12"/>
  <c r="M10" i="12" s="1"/>
  <c r="G39" i="1" l="1"/>
  <c r="G41" i="1"/>
  <c r="G42" i="1"/>
  <c r="I41" i="1"/>
  <c r="I42" i="1"/>
  <c r="I54" i="1"/>
  <c r="G76" i="12"/>
  <c r="I57" i="1" l="1"/>
  <c r="I16" i="1"/>
  <c r="I21" i="1" s="1"/>
  <c r="G43" i="1"/>
  <c r="G25" i="1" s="1"/>
  <c r="A27" i="1" s="1"/>
  <c r="I39" i="1"/>
  <c r="I43" i="1" s="1"/>
  <c r="J56" i="1" l="1"/>
  <c r="J55" i="1"/>
  <c r="J53" i="1"/>
  <c r="J54" i="1"/>
  <c r="J41" i="1"/>
  <c r="J39" i="1"/>
  <c r="J43" i="1" s="1"/>
  <c r="J42" i="1"/>
  <c r="A28" i="1"/>
  <c r="G28" i="1"/>
  <c r="G27" i="1" s="1"/>
  <c r="G29" i="1" s="1"/>
  <c r="J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Jakub Sladkovský</author>
  </authors>
  <commentList>
    <comment ref="R6" authorId="0" shapeId="0" xr:uid="{AADBD3D2-4508-4F1E-BACD-774424B45D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<sst xmlns="http://schemas.openxmlformats.org/spreadsheetml/2006/main" count="480" uniqueCount="225">
  <si>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</si>
  <si>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</si>
  <si>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</si>
  <si>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</si>
  <si>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</si>
  <si>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</si>
  <si>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</si>
  <si>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</si>
  <si>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</si>
  <si>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</si>
  <si>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</si>
  <si>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</si>
  <si>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</si>
  <si>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</si>
  <si>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</si>
  <si>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</si>
  <si>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</si>
  <si>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</si>
  <si>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</si>
  <si>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</si>
  <si>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</si>
  <si>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</si>
  <si>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</si>
  <si>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</si>
  <si>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</si>
  <si>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</si>
  <si>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</si>
  <si>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</si>
  <si>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</si>
  <si>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</si>
  <si>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</si>
  <si>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</si>
  <si>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</si>
  <si>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</si>
  <si>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</si>
  <si>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</si>
  <si>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</si>
  <si>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</si>
  <si>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</si>
  <si>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</si>
  <si>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</si>
  <si>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</si>
  <si>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</si>
  <si>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25.3.E</t>
  </si>
  <si>
    <t>ZŠ Komárov</t>
  </si>
  <si>
    <t>01</t>
  </si>
  <si>
    <t>Zařízení silnoproudé a slaboproudé elektrotechniky</t>
  </si>
  <si>
    <t>Objekt:</t>
  </si>
  <si>
    <t>Rozpočet:</t>
  </si>
  <si>
    <t>2025-3901</t>
  </si>
  <si>
    <t>Modernizace a vybavení odborných učeben v Opavě</t>
  </si>
  <si>
    <t>Stavba</t>
  </si>
  <si>
    <t>Stavební objekt</t>
  </si>
  <si>
    <t>Celkem za stavbu</t>
  </si>
  <si>
    <t>CZK</t>
  </si>
  <si>
    <t>#POPS</t>
  </si>
  <si>
    <t>Popis stavby: 2025-3901 - Modernizace a vybavení odborných učeben v Opavě</t>
  </si>
  <si>
    <t>#POPO</t>
  </si>
  <si>
    <t>Popis objektu: 01 - Zařízení silnoproudé a slaboproudé elektrotechniky</t>
  </si>
  <si>
    <t>#POPR</t>
  </si>
  <si>
    <t>Popis rozpočtu: 25.3.E - ZŠ Komárov</t>
  </si>
  <si>
    <t>Rekapitulace dílů</t>
  </si>
  <si>
    <t>Typ dílu</t>
  </si>
  <si>
    <t>900</t>
  </si>
  <si>
    <t>HZS</t>
  </si>
  <si>
    <t>96</t>
  </si>
  <si>
    <t>Bourání konstrukcí</t>
  </si>
  <si>
    <t>M21</t>
  </si>
  <si>
    <t>Elektromontáže</t>
  </si>
  <si>
    <t>M22</t>
  </si>
  <si>
    <t>Montáž sdělovací a zabezp. techniky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</si>
  <si>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</si>
  <si>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</si>
  <si>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</si>
  <si>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</si>
  <si>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</si>
  <si>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</si>
  <si>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</si>
  <si>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</si>
  <si>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</si>
  <si>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</si>
  <si>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</si>
  <si>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</si>
  <si>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</si>
  <si>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</si>
  <si>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</si>
  <si>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</si>
  <si>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</si>
  <si>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</si>
  <si>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</si>
  <si>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</si>
  <si>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</si>
  <si>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</si>
  <si>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</si>
  <si>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</si>
  <si>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</si>
  <si>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</si>
  <si>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</si>
  <si>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</si>
  <si>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</si>
  <si>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901      R00</t>
  </si>
  <si>
    <t>Hzs-předběžná obhlídka     čl.17-1a</t>
  </si>
  <si>
    <t>h</t>
  </si>
  <si>
    <t>RTS 24/ II</t>
  </si>
  <si>
    <t>Indiv</t>
  </si>
  <si>
    <t>Běžná</t>
  </si>
  <si>
    <t>POL10_</t>
  </si>
  <si>
    <t>973031324R00</t>
  </si>
  <si>
    <t>Vysekání v cihelném zdivu výklenků a kapes kapes na jakoukoliv maltu vápennou nebo vápenocementovou, plochy do 0,1 m2, hloubky do 150 mm</t>
  </si>
  <si>
    <t>kus</t>
  </si>
  <si>
    <t>Práce</t>
  </si>
  <si>
    <t>POL1_</t>
  </si>
  <si>
    <t>Včetně pomocného lešení o výšce podlahy do 1900 mm a pro zatížení do 1,5 kPa  (150 kg/m2).</t>
  </si>
  <si>
    <t>POP</t>
  </si>
  <si>
    <t>220261662R00</t>
  </si>
  <si>
    <t>Zhotovení drážky ve zdi cihlovém</t>
  </si>
  <si>
    <t>m</t>
  </si>
  <si>
    <t>220261665R00</t>
  </si>
  <si>
    <t>Začištění drážky, konečná úprava</t>
  </si>
  <si>
    <t>Odkaz na mn. položky pořadí 3 : 28,00000</t>
  </si>
  <si>
    <t>VV</t>
  </si>
  <si>
    <t>900      T02</t>
  </si>
  <si>
    <t>HZS, Montážní práce v rozvaděči - odborné montáž/úprava/  rozvaděče</t>
  </si>
  <si>
    <t>Montáž nových zařízení kvalifikovaným pracovníkem MaR z hlediska poškození stávajících zařízení a uvedení do provozního stavu.</t>
  </si>
  <si>
    <t>35822001060R</t>
  </si>
  <si>
    <t>jistič modulární jmen.proud 16,00 A; charakt. D; počet pólů 1; jmenovitá zkratová schopnost/230 V a.c. 10 kA; tepl.okolí -25 do + 55 °C; IP 20</t>
  </si>
  <si>
    <t>Specifikace</t>
  </si>
  <si>
    <t>POL3_</t>
  </si>
  <si>
    <t>34551610R</t>
  </si>
  <si>
    <t>zásuvka jednonásobná s ochr.kolíkem; řazení 2P+PE; 16 A, 250 V AC</t>
  </si>
  <si>
    <t>34551622R</t>
  </si>
  <si>
    <t>zásuvka kompletní,dvojnásobná s ochrannými kolíky, s clonkami; řazení 2x(2P+PE); 16A,250VAC; IP 40</t>
  </si>
  <si>
    <t>650052611R00</t>
  </si>
  <si>
    <t xml:space="preserve">Montáž zásuvky nástěnné, do obyčejného prostředí, 2P+PE,  </t>
  </si>
  <si>
    <t>Odkaz na mn. položky pořadí 7 : 2,00000</t>
  </si>
  <si>
    <t>Odkaz na mn. položky pořadí 8 : 4,00000</t>
  </si>
  <si>
    <t>34536700R</t>
  </si>
  <si>
    <t>rámeček pro elektroinst. přístroje (zásuvky a spínače); jednonásobný</t>
  </si>
  <si>
    <t>650101921R00</t>
  </si>
  <si>
    <t>Montáž svítidla nouzového, stropního, přisazeného</t>
  </si>
  <si>
    <t>D150302T</t>
  </si>
  <si>
    <t>Přisazené LED nouzové svítidlo1,3W, s piktogramem; krytí  IP65; tělo polykarbonát; difusor</t>
  </si>
  <si>
    <t>ks</t>
  </si>
  <si>
    <t>autonomie 3hod; svítí při výpadku; hmotnost 0,8kg; rozměry 352x110x64mm; vč. zdroje,  vč.recyklačního poplatku - ozn.2</t>
  </si>
  <si>
    <t>Odkaz na mn. položky pořadí 11 : 1,00000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</si>
  <si>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</si>
  <si>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</si>
  <si>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210810046R00</t>
  </si>
  <si>
    <t>Montáž kabelu CYKY 750 V, 3 x 2,5 mm2, pevně uloženého</t>
  </si>
  <si>
    <t>Odkaz na mn. položky pořadí 13 : 84,00000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</si>
  <si>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</si>
  <si>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</si>
  <si>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210810045R00</t>
  </si>
  <si>
    <t>Montáž kabelu CYKY 750 V, 3 x 1,5 mm2, pevně uloženého</t>
  </si>
  <si>
    <t>Odkaz na mn. položky pořadí 15 : 22,00000</t>
  </si>
  <si>
    <t>210100001R00</t>
  </si>
  <si>
    <t>Ukončení vodičů  v rozvaděči včetně zapojení a vodičové koncovky,  , průřez do 2,5 mm2</t>
  </si>
  <si>
    <t>35441846R</t>
  </si>
  <si>
    <t>štítek označení, plast</t>
  </si>
  <si>
    <t>210950101R00</t>
  </si>
  <si>
    <t xml:space="preserve">Vodiče, šňůry a kabely hliníkové označovací štítek na kabel,  ,  </t>
  </si>
  <si>
    <t>Odkaz na mn. položky pořadí 18 : 6,00000</t>
  </si>
  <si>
    <t>210010003R00</t>
  </si>
  <si>
    <t xml:space="preserve">Montáž trubky ohebné, z PVC, uložené pod omítku, vnější průměr 25 mm,  ,  </t>
  </si>
  <si>
    <t>345710010000.23T</t>
  </si>
  <si>
    <t>Trubka elektroinstalační Kopex  2323</t>
  </si>
  <si>
    <t>Odkaz na mn. položky pořadí 20 : 44,00000</t>
  </si>
  <si>
    <t>220260020R00</t>
  </si>
  <si>
    <t>Krabice KU 68 ve zdi včetně vysekání lůžka</t>
  </si>
  <si>
    <t>210010135R00</t>
  </si>
  <si>
    <t>Montáž trubky  ochranné, polyetylenové, DN do 80 mm, pevně uložené</t>
  </si>
  <si>
    <t>3457114700R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</si>
  <si>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</si>
  <si>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Odkaz na mn. položky pořadí 23 : 12,00000</t>
  </si>
  <si>
    <t>432 580-123T</t>
  </si>
  <si>
    <t>Koordinace s ostatními profesemi</t>
  </si>
  <si>
    <t>soubor</t>
  </si>
  <si>
    <t>koordinace časové souoslednosti, návazností hranic dodávek a montáží, sběr technických podkladů od navazujících profesí.</t>
  </si>
  <si>
    <t>433 580-126T</t>
  </si>
  <si>
    <t>Revize elektro</t>
  </si>
  <si>
    <t>Revize vyhrazeného elektrického zařízení dle ČSN 33 1500</t>
  </si>
  <si>
    <t>005241010R</t>
  </si>
  <si>
    <t>Dokumentace skutečného provedení</t>
  </si>
  <si>
    <t>Soubor</t>
  </si>
  <si>
    <t>005231030R</t>
  </si>
  <si>
    <t>Zkušební provoz</t>
  </si>
  <si>
    <t>005211080.10T</t>
  </si>
  <si>
    <t>Likvidace materiálů a obalů</t>
  </si>
  <si>
    <t>VRN</t>
  </si>
  <si>
    <t>POL99_8</t>
  </si>
  <si>
    <t>Náklady na likvidace materiálů a obalů</t>
  </si>
  <si>
    <t>110      R00</t>
  </si>
  <si>
    <t>Mimostaveništní doprava individual.</t>
  </si>
  <si>
    <t xml:space="preserve">km    </t>
  </si>
  <si>
    <t>900      TR4</t>
  </si>
  <si>
    <t>HZS, TIČR -  ZPRÁVA</t>
  </si>
  <si>
    <t>KS</t>
  </si>
  <si>
    <t>Nahlášení a zajištění závazného stanoviska TIČR k montáži MaR dle místně příslušného úřadu.</t>
  </si>
  <si>
    <t>34551612.0146T</t>
  </si>
  <si>
    <t xml:space="preserve">Zásuvka CAT6 STP 2 x RJ45 , Modul 45 dodávka  </t>
  </si>
  <si>
    <t>POL3_0</t>
  </si>
  <si>
    <t>222290004R00</t>
  </si>
  <si>
    <t>Dvojzásuvka 2xRJ45 STP kat.5e pod omítku</t>
  </si>
  <si>
    <t>POL1_9</t>
  </si>
  <si>
    <t>Odkaz na mn. položky pořadí 32 : 3,00000</t>
  </si>
  <si>
    <t>248KU68R</t>
  </si>
  <si>
    <t>Instalační krabice na omítku jednoduchá</t>
  </si>
  <si>
    <t>246KUR</t>
  </si>
  <si>
    <t>Instalace krabice instalační jednoduchá/dvojitá</t>
  </si>
  <si>
    <t>Odkaz na mn. položky pořadí 34 : 3,00000</t>
  </si>
  <si>
    <t>371201305R</t>
  </si>
  <si>
    <t>kabel UTP Elite, Cat6, venkovní PE+PVC, odolný proti UV záření</t>
  </si>
  <si>
    <t>246CAT6R</t>
  </si>
  <si>
    <t>Kabel UTP Cat6 instalace</t>
  </si>
  <si>
    <t>instalace kabelu do montovaných el. Instalačních lišt, stávajících podhledu, protažení prostupy skrz zeď/strop</t>
  </si>
  <si>
    <t>Odkaz na mn. položky pořadí 36 : 476,00000</t>
  </si>
  <si>
    <t>246CMMSR</t>
  </si>
  <si>
    <t>Certifikační měření UTP kabeláže (pár) včetně protokolu</t>
  </si>
  <si>
    <t>222301101R00</t>
  </si>
  <si>
    <t>Konektor RJ45 na kabel UTP</t>
  </si>
  <si>
    <t>371205051R</t>
  </si>
  <si>
    <t>konektor krimpovací CAT 6, pro vytváření síťové kabeláže pomocí kroucené dvojlinky - provedení drát (UTP), nestíněný, vhodný i pro gigabitové přenosové rychlosti. baleno po 10-ti kusech</t>
  </si>
  <si>
    <t>Odkaz na mn. položky pořadí 39 : 5,00000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</si>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</sst>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.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/axEMEWXMJCGg43ILLUr/iGaVcP2Hw7SoY51iO5qUm5OMVznXK/sbqSL2PSnGHvSBnIVJYU0LHjV+LWm+hqWHg==" saltValue="VGXC/ANqYz9M2twXxev8t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5">
      <c r="A2" s="2"/>
      <c r="B2" s="77" t="s">
        <v>22</v>
      </c>
      <c r="C2" s="78"/>
      <c r="D2" s="79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39" t="s">
        <v>46</v>
      </c>
      <c r="F3" s="240"/>
      <c r="G3" s="240"/>
      <c r="H3" s="240"/>
      <c r="I3" s="240"/>
      <c r="J3" s="241"/>
    </row>
    <row r="4" spans="1:15" ht="23.25" customHeight="1" x14ac:dyDescent="0.25">
      <c r="A4" s="76">
        <v>45698</v>
      </c>
      <c r="B4" s="82" t="s">
        <v>48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5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43"/>
      <c r="E11" s="243"/>
      <c r="F11" s="243"/>
      <c r="G11" s="243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218"/>
      <c r="E12" s="218"/>
      <c r="F12" s="218"/>
      <c r="G12" s="218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5">
      <c r="A16" s="143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SUMIF(F53:F56,A16,I53:I56)+SUMIF(F53:F56,"PSU",I53:I56)</f>
        <v>0</v>
      </c>
      <c r="J16" s="209"/>
    </row>
    <row r="17" spans="1:10" ht="23.25" customHeight="1" x14ac:dyDescent="0.25">
      <c r="A17" s="143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SUMIF(F53:F56,A17,I53:I56)</f>
        <v>0</v>
      </c>
      <c r="J17" s="209"/>
    </row>
    <row r="18" spans="1:10" ht="23.25" customHeight="1" x14ac:dyDescent="0.25">
      <c r="A18" s="143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SUMIF(F53:F56,A18,I53:I56)</f>
        <v>0</v>
      </c>
      <c r="J18" s="209"/>
    </row>
    <row r="19" spans="1:10" ht="23.25" customHeight="1" x14ac:dyDescent="0.25">
      <c r="A19" s="143" t="s">
        <v>71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SUMIF(F53:F56,A19,I53:I56)</f>
        <v>0</v>
      </c>
      <c r="J19" s="209"/>
    </row>
    <row r="20" spans="1:10" ht="23.25" customHeight="1" x14ac:dyDescent="0.25">
      <c r="A20" s="143" t="s">
        <v>72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SUMIF(F53:F56,A20,I53:I56)</f>
        <v>0</v>
      </c>
      <c r="J20" s="209"/>
    </row>
    <row r="21" spans="1:10" ht="23.25" customHeight="1" x14ac:dyDescent="0.25">
      <c r="A21" s="2"/>
      <c r="B21" s="48" t="s">
        <v>29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I23*E23/100</f>
        <v>0</v>
      </c>
      <c r="H24" s="204"/>
      <c r="I24" s="204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I25*E25/100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5">
        <f>CenaCelkemBezDPH-(ZakladDPHSni+ZakladDPHZakl)</f>
        <v>0</v>
      </c>
      <c r="H27" s="235"/>
      <c r="I27" s="235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3">
        <f>A27</f>
        <v>0</v>
      </c>
      <c r="H28" s="213"/>
      <c r="I28" s="213"/>
      <c r="J28" s="120" t="str">
        <f t="shared" si="0"/>
        <v>CZK</v>
      </c>
    </row>
    <row r="29" spans="1:10" ht="27.75" hidden="1" customHeight="1" thickBot="1" x14ac:dyDescent="0.3">
      <c r="A29" s="2"/>
      <c r="B29" s="116" t="s">
        <v>35</v>
      </c>
      <c r="C29" s="121"/>
      <c r="D29" s="121"/>
      <c r="E29" s="121"/>
      <c r="F29" s="122"/>
      <c r="G29" s="212">
        <f>ZakladDPHSni+DPHSni+ZakladDPHZakl+DPHZakl+Zaokrouhleni</f>
        <v>0</v>
      </c>
      <c r="H29" s="212"/>
      <c r="I29" s="212"/>
      <c r="J29" s="123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5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5">
      <c r="A39" s="88">
        <v>1</v>
      </c>
      <c r="B39" s="99" t="s">
        <v>51</v>
      </c>
      <c r="C39" s="198"/>
      <c r="D39" s="198"/>
      <c r="E39" s="198"/>
      <c r="F39" s="100">
        <f>'01 25.3.E Pol'!AC76</f>
        <v>0</v>
      </c>
      <c r="G39" s="101">
        <f>'01 25.3.E Pol'!AD76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5"/>
      <c r="C40" s="199" t="s">
        <v>52</v>
      </c>
      <c r="D40" s="199"/>
      <c r="E40" s="199"/>
      <c r="F40" s="106"/>
      <c r="G40" s="107"/>
      <c r="H40" s="107"/>
      <c r="I40" s="108"/>
      <c r="J40" s="109"/>
    </row>
    <row r="41" spans="1:10" ht="25.5" hidden="1" customHeight="1" x14ac:dyDescent="0.25">
      <c r="A41" s="88">
        <v>2</v>
      </c>
      <c r="B41" s="105" t="s">
        <v>45</v>
      </c>
      <c r="C41" s="199" t="s">
        <v>46</v>
      </c>
      <c r="D41" s="199"/>
      <c r="E41" s="199"/>
      <c r="F41" s="106">
        <f>'01 25.3.E Pol'!AC76</f>
        <v>0</v>
      </c>
      <c r="G41" s="107">
        <f>'01 25.3.E Pol'!AD76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5">
      <c r="A42" s="88">
        <v>3</v>
      </c>
      <c r="B42" s="110" t="s">
        <v>43</v>
      </c>
      <c r="C42" s="198" t="s">
        <v>44</v>
      </c>
      <c r="D42" s="198"/>
      <c r="E42" s="198"/>
      <c r="F42" s="111">
        <f>'01 25.3.E Pol'!AC76</f>
        <v>0</v>
      </c>
      <c r="G42" s="102">
        <f>'01 25.3.E Pol'!AD76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5">
      <c r="A43" s="88"/>
      <c r="B43" s="200" t="s">
        <v>53</v>
      </c>
      <c r="C43" s="201"/>
      <c r="D43" s="201"/>
      <c r="E43" s="201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24" t="s">
        <v>61</v>
      </c>
    </row>
    <row r="52" spans="1:10" ht="25.5" customHeight="1" x14ac:dyDescent="0.25">
      <c r="A52" s="126"/>
      <c r="B52" s="129" t="s">
        <v>17</v>
      </c>
      <c r="C52" s="129" t="s">
        <v>5</v>
      </c>
      <c r="D52" s="130"/>
      <c r="E52" s="130"/>
      <c r="F52" s="131" t="s">
        <v>62</v>
      </c>
      <c r="G52" s="131"/>
      <c r="H52" s="131"/>
      <c r="I52" s="131" t="s">
        <v>29</v>
      </c>
      <c r="J52" s="131" t="s">
        <v>0</v>
      </c>
    </row>
    <row r="53" spans="1:10" ht="36.75" customHeight="1" x14ac:dyDescent="0.25">
      <c r="A53" s="127"/>
      <c r="B53" s="132" t="s">
        <v>63</v>
      </c>
      <c r="C53" s="196" t="s">
        <v>64</v>
      </c>
      <c r="D53" s="197"/>
      <c r="E53" s="197"/>
      <c r="F53" s="139" t="s">
        <v>24</v>
      </c>
      <c r="G53" s="140"/>
      <c r="H53" s="140"/>
      <c r="I53" s="140">
        <f>'01 25.3.E Pol'!G8</f>
        <v>0</v>
      </c>
      <c r="J53" s="136" t="str">
        <f>IF(I57=0,"",I53/I57*100)</f>
        <v/>
      </c>
    </row>
    <row r="54" spans="1:10" ht="36.75" customHeight="1" x14ac:dyDescent="0.25">
      <c r="A54" s="127"/>
      <c r="B54" s="132" t="s">
        <v>65</v>
      </c>
      <c r="C54" s="196" t="s">
        <v>66</v>
      </c>
      <c r="D54" s="197"/>
      <c r="E54" s="197"/>
      <c r="F54" s="139" t="s">
        <v>24</v>
      </c>
      <c r="G54" s="140"/>
      <c r="H54" s="140"/>
      <c r="I54" s="140">
        <f>'01 25.3.E Pol'!G10</f>
        <v>0</v>
      </c>
      <c r="J54" s="136" t="str">
        <f>IF(I57=0,"",I54/I57*100)</f>
        <v/>
      </c>
    </row>
    <row r="55" spans="1:10" ht="36.75" customHeight="1" x14ac:dyDescent="0.25">
      <c r="A55" s="127"/>
      <c r="B55" s="132" t="s">
        <v>67</v>
      </c>
      <c r="C55" s="196" t="s">
        <v>68</v>
      </c>
      <c r="D55" s="197"/>
      <c r="E55" s="197"/>
      <c r="F55" s="139" t="s">
        <v>26</v>
      </c>
      <c r="G55" s="140"/>
      <c r="H55" s="140"/>
      <c r="I55" s="140">
        <f>'01 25.3.E Pol'!G16</f>
        <v>0</v>
      </c>
      <c r="J55" s="136" t="str">
        <f>IF(I57=0,"",I55/I57*100)</f>
        <v/>
      </c>
    </row>
    <row r="56" spans="1:10" ht="36.75" customHeight="1" x14ac:dyDescent="0.25">
      <c r="A56" s="127"/>
      <c r="B56" s="132" t="s">
        <v>69</v>
      </c>
      <c r="C56" s="196" t="s">
        <v>70</v>
      </c>
      <c r="D56" s="197"/>
      <c r="E56" s="197"/>
      <c r="F56" s="139" t="s">
        <v>26</v>
      </c>
      <c r="G56" s="140"/>
      <c r="H56" s="140"/>
      <c r="I56" s="140">
        <f>'01 25.3.E Pol'!G59</f>
        <v>0</v>
      </c>
      <c r="J56" s="136" t="str">
        <f>IF(I57=0,"",I56/I57*100)</f>
        <v/>
      </c>
    </row>
    <row r="57" spans="1:10" ht="25.5" customHeight="1" x14ac:dyDescent="0.25">
      <c r="A57" s="128"/>
      <c r="B57" s="133" t="s">
        <v>1</v>
      </c>
      <c r="C57" s="134"/>
      <c r="D57" s="135"/>
      <c r="E57" s="135"/>
      <c r="F57" s="141"/>
      <c r="G57" s="142"/>
      <c r="H57" s="142"/>
      <c r="I57" s="142">
        <f>SUM(I53:I56)</f>
        <v>0</v>
      </c>
      <c r="J57" s="137">
        <f>SUM(J53:J56)</f>
        <v>0</v>
      </c>
    </row>
    <row r="58" spans="1:10" x14ac:dyDescent="0.25">
      <c r="F58" s="87"/>
      <c r="G58" s="87"/>
      <c r="H58" s="87"/>
      <c r="I58" s="87"/>
      <c r="J58" s="138"/>
    </row>
    <row r="59" spans="1:10" x14ac:dyDescent="0.25">
      <c r="F59" s="87"/>
      <c r="G59" s="87"/>
      <c r="H59" s="87"/>
      <c r="I59" s="87"/>
      <c r="J59" s="138"/>
    </row>
    <row r="60" spans="1:10" x14ac:dyDescent="0.25">
      <c r="F60" s="87"/>
      <c r="G60" s="87"/>
      <c r="H60" s="87"/>
      <c r="I60" s="87"/>
      <c r="J60" s="138"/>
    </row>
  </sheetData>
  <sheetProtection algorithmName="SHA-512" hashValue="v2YoB+MheHVWijpxiSz6XIPpB/zn9NuiyorOIJFoZAwj2bmqP9+zu7HyJPLT+p7yooIig2Mj4v+KaMRIklvp2w==" saltValue="Rzjmvxy/AspUrft3doWN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54:E54"/>
    <mergeCell ref="C55:E55"/>
    <mergeCell ref="C56:E56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7" t="s">
        <v>6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50" t="s">
        <v>7</v>
      </c>
      <c r="B2" s="49"/>
      <c r="C2" s="249"/>
      <c r="D2" s="249"/>
      <c r="E2" s="249"/>
      <c r="F2" s="249"/>
      <c r="G2" s="250"/>
    </row>
    <row r="3" spans="1:7" ht="24.9" customHeight="1" x14ac:dyDescent="0.25">
      <c r="A3" s="50" t="s">
        <v>8</v>
      </c>
      <c r="B3" s="49"/>
      <c r="C3" s="249"/>
      <c r="D3" s="249"/>
      <c r="E3" s="249"/>
      <c r="F3" s="249"/>
      <c r="G3" s="250"/>
    </row>
    <row r="4" spans="1:7" ht="24.9" customHeight="1" x14ac:dyDescent="0.25">
      <c r="A4" s="50" t="s">
        <v>9</v>
      </c>
      <c r="B4" s="49"/>
      <c r="C4" s="249"/>
      <c r="D4" s="249"/>
      <c r="E4" s="249"/>
      <c r="F4" s="249"/>
      <c r="G4" s="250"/>
    </row>
    <row r="5" spans="1:7" x14ac:dyDescent="0.25">
      <c r="B5" s="4"/>
      <c r="C5" s="5"/>
      <c r="D5" s="6"/>
    </row>
  </sheetData>
  <sheetProtection algorithmName="SHA-512" hashValue="Bc0jbIRlxyVqZBk0cD/u6lo1gPl6BOUe9lqoNo1n2g27zAsq62yRYP8I07RqxUNGuSSluxH4Ge6dlux1NLHf+Q==" saltValue="9BMiv6dcca6F2w2iAmHBR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CC5B0-9031-49EA-8386-AC7274CF0DAE}">
  <sheetPr>
    <outlinePr summaryBelow="0"/>
    <pageSetUpPr fitToPage="1"/>
  </sheetPr>
  <dimension ref="A1:BF5000"/>
  <sheetViews>
    <sheetView workbookViewId="0">
      <pane ySplit="7" topLeftCell="A8" activePane="bottomLeft" state="frozen"/>
      <selection pane="bottomLeft" activeCell="AN10" sqref="AN10"/>
    </sheetView>
  </sheetViews>
  <sheetFormatPr defaultRowHeight="13.2" outlineLevelRow="3" x14ac:dyDescent="0.25"/>
  <cols>
    <col min="1" max="1" width="3.44140625" customWidth="1"/>
    <col min="2" max="2" width="12.5546875" style="125" customWidth="1"/>
    <col min="3" max="3" width="63.33203125" style="125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3" width="0" hidden="1" customWidth="1"/>
    <col min="27" max="27" width="0" hidden="1" customWidth="1"/>
    <col min="29" max="39" width="0" hidden="1" customWidth="1"/>
    <col min="51" max="51" width="98.6640625" customWidth="1"/>
  </cols>
  <sheetData>
    <row r="1" spans="1:58" ht="15.75" customHeight="1" x14ac:dyDescent="0.3">
      <c r="A1" s="253" t="s">
        <v>73</v>
      </c>
      <c r="B1" s="253"/>
      <c r="C1" s="253"/>
      <c r="D1" s="253"/>
      <c r="E1" s="253"/>
      <c r="F1" s="253"/>
      <c r="G1" s="253"/>
      <c r="AE1" t="s">
        <v>74</v>
      </c>
    </row>
    <row r="2" spans="1:58" ht="24.9" customHeight="1" x14ac:dyDescent="0.25">
      <c r="A2" s="144" t="s">
        <v>7</v>
      </c>
      <c r="B2" s="49" t="s">
        <v>49</v>
      </c>
      <c r="C2" s="254" t="s">
        <v>50</v>
      </c>
      <c r="D2" s="255"/>
      <c r="E2" s="255"/>
      <c r="F2" s="255"/>
      <c r="G2" s="256"/>
      <c r="AE2" t="s">
        <v>75</v>
      </c>
    </row>
    <row r="3" spans="1:58" ht="24.9" customHeight="1" x14ac:dyDescent="0.25">
      <c r="A3" s="144" t="s">
        <v>8</v>
      </c>
      <c r="B3" s="49" t="s">
        <v>45</v>
      </c>
      <c r="C3" s="254" t="s">
        <v>46</v>
      </c>
      <c r="D3" s="255"/>
      <c r="E3" s="255"/>
      <c r="F3" s="255"/>
      <c r="G3" s="256"/>
      <c r="AA3" s="125" t="s">
        <v>75</v>
      </c>
      <c r="AE3" t="s">
        <v>76</v>
      </c>
    </row>
    <row r="4" spans="1:58" ht="24.9" customHeight="1" x14ac:dyDescent="0.25">
      <c r="A4" s="145" t="s">
        <v>9</v>
      </c>
      <c r="B4" s="146" t="s">
        <v>43</v>
      </c>
      <c r="C4" s="257" t="s">
        <v>44</v>
      </c>
      <c r="D4" s="258"/>
      <c r="E4" s="258"/>
      <c r="F4" s="258"/>
      <c r="G4" s="259"/>
      <c r="AE4" t="s">
        <v>77</v>
      </c>
    </row>
    <row r="5" spans="1:58" x14ac:dyDescent="0.25">
      <c r="D5" s="10"/>
    </row>
    <row r="6" spans="1:58" ht="39.6" x14ac:dyDescent="0.25">
      <c r="A6" s="148" t="s">
        <v>78</v>
      </c>
      <c r="B6" s="150" t="s">
        <v>79</v>
      </c>
      <c r="C6" s="150" t="s">
        <v>80</v>
      </c>
      <c r="D6" s="149" t="s">
        <v>81</v>
      </c>
      <c r="E6" s="148" t="s">
        <v>82</v>
      </c>
      <c r="F6" s="147" t="s">
        <v>83</v>
      </c>
      <c r="G6" s="148" t="s">
        <v>29</v>
      </c>
      <c r="H6" s="151" t="s">
        <v>30</v>
      </c>
      <c r="I6" s="151" t="s">
        <v>84</v>
      </c>
      <c r="J6" s="151" t="s">
        <v>31</v>
      </c>
      <c r="K6" s="151" t="s">
        <v>85</v>
      </c>
      <c r="L6" s="151" t="s">
        <v>86</v>
      </c>
      <c r="M6" s="151" t="s">
        <v>87</v>
      </c>
      <c r="N6" s="151" t="s">
        <v>88</v>
      </c>
      <c r="O6" s="151" t="s">
        <v>89</v>
      </c>
      <c r="P6" s="151" t="s">
        <v>90</v>
      </c>
      <c r="Q6" s="151" t="s">
        <v>91</v>
      </c>
      <c r="R6" s="151" t="s">
        <v>92</v>
      </c>
      <c r="S6" s="151" t="s">
        <v>93</v>
      </c>
      <c r="T6" s="151" t="s">
        <v>94</v>
      </c>
      <c r="U6" s="151" t="s">
        <v>95</v>
      </c>
      <c r="V6" s="151" t="s">
        <v>96</v>
      </c>
      <c r="W6" s="151" t="s">
        <v>97</v>
      </c>
    </row>
    <row r="7" spans="1:58" hidden="1" x14ac:dyDescent="0.25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</row>
    <row r="8" spans="1:58" x14ac:dyDescent="0.25">
      <c r="A8" s="166" t="s">
        <v>98</v>
      </c>
      <c r="B8" s="167" t="s">
        <v>63</v>
      </c>
      <c r="C8" s="188" t="s">
        <v>64</v>
      </c>
      <c r="D8" s="168"/>
      <c r="E8" s="169"/>
      <c r="F8" s="170"/>
      <c r="G8" s="170">
        <f>SUMIF(AE9:AE9,"&lt;&gt;NOR",G9:G9)</f>
        <v>0</v>
      </c>
      <c r="H8" s="170"/>
      <c r="I8" s="170">
        <f>SUM(I9:I9)</f>
        <v>0</v>
      </c>
      <c r="J8" s="170"/>
      <c r="K8" s="170">
        <f>SUM(K9:K9)</f>
        <v>0</v>
      </c>
      <c r="L8" s="170"/>
      <c r="M8" s="170">
        <f>SUM(M9:M9)</f>
        <v>0</v>
      </c>
      <c r="N8" s="169"/>
      <c r="O8" s="169">
        <f>SUM(O9:O9)</f>
        <v>0</v>
      </c>
      <c r="P8" s="169"/>
      <c r="Q8" s="169">
        <f>SUM(Q9:Q9)</f>
        <v>0</v>
      </c>
      <c r="R8" s="171"/>
      <c r="S8" s="165"/>
      <c r="T8" s="165">
        <f>SUM(T9:T9)</f>
        <v>1</v>
      </c>
      <c r="U8" s="165"/>
      <c r="V8" s="165"/>
      <c r="W8" s="165"/>
      <c r="AE8" t="s">
        <v>99</v>
      </c>
    </row>
    <row r="9" spans="1:58" outlineLevel="1" x14ac:dyDescent="0.25">
      <c r="A9" s="180">
        <v>1</v>
      </c>
      <c r="B9" s="181" t="s">
        <v>100</v>
      </c>
      <c r="C9" s="189" t="s">
        <v>101</v>
      </c>
      <c r="D9" s="182" t="s">
        <v>102</v>
      </c>
      <c r="E9" s="183">
        <v>1</v>
      </c>
      <c r="F9" s="184"/>
      <c r="G9" s="185">
        <f>ROUND(E9*F9,2)</f>
        <v>0</v>
      </c>
      <c r="H9" s="184"/>
      <c r="I9" s="185">
        <f>ROUND(E9*H9,2)</f>
        <v>0</v>
      </c>
      <c r="J9" s="184"/>
      <c r="K9" s="185">
        <f>ROUND(E9*J9,2)</f>
        <v>0</v>
      </c>
      <c r="L9" s="185">
        <v>21</v>
      </c>
      <c r="M9" s="185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6" t="s">
        <v>104</v>
      </c>
      <c r="S9" s="162">
        <v>1</v>
      </c>
      <c r="T9" s="162">
        <f>ROUND(E9*S9,2)</f>
        <v>1</v>
      </c>
      <c r="U9" s="162"/>
      <c r="V9" s="162" t="s">
        <v>64</v>
      </c>
      <c r="W9" s="162" t="s">
        <v>105</v>
      </c>
      <c r="X9" s="152"/>
      <c r="Y9" s="152"/>
      <c r="Z9" s="152"/>
      <c r="AA9" s="152"/>
      <c r="AB9" s="152"/>
      <c r="AC9" s="152"/>
      <c r="AD9" s="152"/>
      <c r="AE9" s="152" t="s">
        <v>106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</row>
    <row r="10" spans="1:58" x14ac:dyDescent="0.25">
      <c r="A10" s="166" t="s">
        <v>98</v>
      </c>
      <c r="B10" s="167" t="s">
        <v>65</v>
      </c>
      <c r="C10" s="188" t="s">
        <v>66</v>
      </c>
      <c r="D10" s="168"/>
      <c r="E10" s="169"/>
      <c r="F10" s="170"/>
      <c r="G10" s="170">
        <f>SUMIF(AE11:AE15,"&lt;&gt;NOR",G11:G15)</f>
        <v>0</v>
      </c>
      <c r="H10" s="170"/>
      <c r="I10" s="170">
        <f>SUM(I11:I15)</f>
        <v>0</v>
      </c>
      <c r="J10" s="170"/>
      <c r="K10" s="170">
        <f>SUM(K11:K15)</f>
        <v>0</v>
      </c>
      <c r="L10" s="170"/>
      <c r="M10" s="170">
        <f>SUM(M11:M15)</f>
        <v>0</v>
      </c>
      <c r="N10" s="169"/>
      <c r="O10" s="169">
        <f>SUM(O11:O15)</f>
        <v>0</v>
      </c>
      <c r="P10" s="169"/>
      <c r="Q10" s="169">
        <f>SUM(Q11:Q15)</f>
        <v>0.08</v>
      </c>
      <c r="R10" s="171"/>
      <c r="S10" s="165"/>
      <c r="T10" s="165">
        <f>SUM(T11:T15)</f>
        <v>12.989999999999998</v>
      </c>
      <c r="U10" s="165"/>
      <c r="V10" s="165"/>
      <c r="W10" s="165"/>
      <c r="AE10" t="s">
        <v>99</v>
      </c>
    </row>
    <row r="11" spans="1:58" ht="20.399999999999999" outlineLevel="1" x14ac:dyDescent="0.25">
      <c r="A11" s="173">
        <v>2</v>
      </c>
      <c r="B11" s="174" t="s">
        <v>107</v>
      </c>
      <c r="C11" s="190" t="s">
        <v>108</v>
      </c>
      <c r="D11" s="175" t="s">
        <v>109</v>
      </c>
      <c r="E11" s="176">
        <v>5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6">
        <v>4.8999999999999998E-4</v>
      </c>
      <c r="O11" s="176">
        <f>ROUND(E11*N11,2)</f>
        <v>0</v>
      </c>
      <c r="P11" s="176">
        <v>1.4999999999999999E-2</v>
      </c>
      <c r="Q11" s="176">
        <f>ROUND(E11*P11,2)</f>
        <v>0.08</v>
      </c>
      <c r="R11" s="179" t="s">
        <v>104</v>
      </c>
      <c r="S11" s="162">
        <v>0.54200000000000004</v>
      </c>
      <c r="T11" s="162">
        <f>ROUND(E11*S11,2)</f>
        <v>2.71</v>
      </c>
      <c r="U11" s="162"/>
      <c r="V11" s="162" t="s">
        <v>110</v>
      </c>
      <c r="W11" s="162" t="s">
        <v>105</v>
      </c>
      <c r="X11" s="152"/>
      <c r="Y11" s="152"/>
      <c r="Z11" s="152"/>
      <c r="AA11" s="152"/>
      <c r="AB11" s="152"/>
      <c r="AC11" s="152"/>
      <c r="AD11" s="152"/>
      <c r="AE11" s="152" t="s">
        <v>111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</row>
    <row r="12" spans="1:58" outlineLevel="2" x14ac:dyDescent="0.25">
      <c r="A12" s="159"/>
      <c r="B12" s="160"/>
      <c r="C12" s="251" t="s">
        <v>112</v>
      </c>
      <c r="D12" s="252"/>
      <c r="E12" s="252"/>
      <c r="F12" s="252"/>
      <c r="G12" s="252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 t="s">
        <v>113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</row>
    <row r="13" spans="1:58" outlineLevel="1" x14ac:dyDescent="0.25">
      <c r="A13" s="180">
        <v>3</v>
      </c>
      <c r="B13" s="181" t="s">
        <v>114</v>
      </c>
      <c r="C13" s="189" t="s">
        <v>115</v>
      </c>
      <c r="D13" s="182" t="s">
        <v>116</v>
      </c>
      <c r="E13" s="183">
        <v>28</v>
      </c>
      <c r="F13" s="184"/>
      <c r="G13" s="185">
        <f>ROUND(E13*F13,2)</f>
        <v>0</v>
      </c>
      <c r="H13" s="184"/>
      <c r="I13" s="185">
        <f>ROUND(E13*H13,2)</f>
        <v>0</v>
      </c>
      <c r="J13" s="184"/>
      <c r="K13" s="185">
        <f>ROUND(E13*J13,2)</f>
        <v>0</v>
      </c>
      <c r="L13" s="185">
        <v>21</v>
      </c>
      <c r="M13" s="185">
        <f>G13*(1+L13/100)</f>
        <v>0</v>
      </c>
      <c r="N13" s="183">
        <v>0</v>
      </c>
      <c r="O13" s="183">
        <f>ROUND(E13*N13,2)</f>
        <v>0</v>
      </c>
      <c r="P13" s="183">
        <v>0</v>
      </c>
      <c r="Q13" s="183">
        <f>ROUND(E13*P13,2)</f>
        <v>0</v>
      </c>
      <c r="R13" s="186" t="s">
        <v>104</v>
      </c>
      <c r="S13" s="162">
        <v>0.3</v>
      </c>
      <c r="T13" s="162">
        <f>ROUND(E13*S13,2)</f>
        <v>8.4</v>
      </c>
      <c r="U13" s="162"/>
      <c r="V13" s="162" t="s">
        <v>110</v>
      </c>
      <c r="W13" s="162" t="s">
        <v>105</v>
      </c>
      <c r="X13" s="152"/>
      <c r="Y13" s="152"/>
      <c r="Z13" s="152"/>
      <c r="AA13" s="152"/>
      <c r="AB13" s="152"/>
      <c r="AC13" s="152"/>
      <c r="AD13" s="152"/>
      <c r="AE13" s="152" t="s">
        <v>111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</row>
    <row r="14" spans="1:58" outlineLevel="1" x14ac:dyDescent="0.25">
      <c r="A14" s="173">
        <v>4</v>
      </c>
      <c r="B14" s="174" t="s">
        <v>117</v>
      </c>
      <c r="C14" s="190" t="s">
        <v>118</v>
      </c>
      <c r="D14" s="175" t="s">
        <v>116</v>
      </c>
      <c r="E14" s="176">
        <v>28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21</v>
      </c>
      <c r="M14" s="178">
        <f>G14*(1+L14/100)</f>
        <v>0</v>
      </c>
      <c r="N14" s="176">
        <v>0</v>
      </c>
      <c r="O14" s="176">
        <f>ROUND(E14*N14,2)</f>
        <v>0</v>
      </c>
      <c r="P14" s="176">
        <v>0</v>
      </c>
      <c r="Q14" s="176">
        <f>ROUND(E14*P14,2)</f>
        <v>0</v>
      </c>
      <c r="R14" s="179" t="s">
        <v>104</v>
      </c>
      <c r="S14" s="162">
        <v>6.7000000000000004E-2</v>
      </c>
      <c r="T14" s="162">
        <f>ROUND(E14*S14,2)</f>
        <v>1.88</v>
      </c>
      <c r="U14" s="162"/>
      <c r="V14" s="162" t="s">
        <v>110</v>
      </c>
      <c r="W14" s="162" t="s">
        <v>105</v>
      </c>
      <c r="X14" s="152"/>
      <c r="Y14" s="152"/>
      <c r="Z14" s="152"/>
      <c r="AA14" s="152"/>
      <c r="AB14" s="152"/>
      <c r="AC14" s="152"/>
      <c r="AD14" s="152"/>
      <c r="AE14" s="152" t="s">
        <v>111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</row>
    <row r="15" spans="1:58" outlineLevel="2" x14ac:dyDescent="0.25">
      <c r="A15" s="159"/>
      <c r="B15" s="160"/>
      <c r="C15" s="191" t="s">
        <v>119</v>
      </c>
      <c r="D15" s="163"/>
      <c r="E15" s="164">
        <v>28</v>
      </c>
      <c r="F15" s="162"/>
      <c r="G15" s="162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52"/>
      <c r="Y15" s="152"/>
      <c r="Z15" s="152"/>
      <c r="AA15" s="152"/>
      <c r="AB15" s="152"/>
      <c r="AC15" s="152"/>
      <c r="AD15" s="152"/>
      <c r="AE15" s="152" t="s">
        <v>120</v>
      </c>
      <c r="AF15" s="152">
        <v>5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</row>
    <row r="16" spans="1:58" x14ac:dyDescent="0.25">
      <c r="A16" s="166" t="s">
        <v>98</v>
      </c>
      <c r="B16" s="167" t="s">
        <v>67</v>
      </c>
      <c r="C16" s="188" t="s">
        <v>68</v>
      </c>
      <c r="D16" s="168"/>
      <c r="E16" s="169"/>
      <c r="F16" s="170"/>
      <c r="G16" s="170">
        <f>SUMIF(AE17:AE58,"&lt;&gt;NOR",G17:G58)</f>
        <v>0</v>
      </c>
      <c r="H16" s="170"/>
      <c r="I16" s="170">
        <f>SUM(I17:I58)</f>
        <v>0</v>
      </c>
      <c r="J16" s="170"/>
      <c r="K16" s="170">
        <f>SUM(K17:K58)</f>
        <v>0</v>
      </c>
      <c r="L16" s="170"/>
      <c r="M16" s="170">
        <f>SUM(M17:M58)</f>
        <v>0</v>
      </c>
      <c r="N16" s="169"/>
      <c r="O16" s="169">
        <f>SUM(O17:O58)</f>
        <v>0.02</v>
      </c>
      <c r="P16" s="169"/>
      <c r="Q16" s="169">
        <f>SUM(Q17:Q58)</f>
        <v>0</v>
      </c>
      <c r="R16" s="171"/>
      <c r="S16" s="165"/>
      <c r="T16" s="165">
        <f>SUM(T17:T58)</f>
        <v>33.36</v>
      </c>
      <c r="U16" s="165"/>
      <c r="V16" s="165"/>
      <c r="W16" s="165"/>
      <c r="AE16" t="s">
        <v>99</v>
      </c>
    </row>
    <row r="17" spans="1:58" outlineLevel="1" x14ac:dyDescent="0.25">
      <c r="A17" s="173">
        <v>5</v>
      </c>
      <c r="B17" s="174" t="s">
        <v>121</v>
      </c>
      <c r="C17" s="190" t="s">
        <v>122</v>
      </c>
      <c r="D17" s="175" t="s">
        <v>102</v>
      </c>
      <c r="E17" s="176">
        <v>8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6">
        <v>0</v>
      </c>
      <c r="O17" s="176">
        <f>ROUND(E17*N17,2)</f>
        <v>0</v>
      </c>
      <c r="P17" s="176">
        <v>0</v>
      </c>
      <c r="Q17" s="176">
        <f>ROUND(E17*P17,2)</f>
        <v>0</v>
      </c>
      <c r="R17" s="179" t="s">
        <v>104</v>
      </c>
      <c r="S17" s="162">
        <v>1</v>
      </c>
      <c r="T17" s="162">
        <f>ROUND(E17*S17,2)</f>
        <v>8</v>
      </c>
      <c r="U17" s="162"/>
      <c r="V17" s="162" t="s">
        <v>64</v>
      </c>
      <c r="W17" s="162" t="s">
        <v>105</v>
      </c>
      <c r="X17" s="152"/>
      <c r="Y17" s="152"/>
      <c r="Z17" s="152"/>
      <c r="AA17" s="152"/>
      <c r="AB17" s="152"/>
      <c r="AC17" s="152"/>
      <c r="AD17" s="152"/>
      <c r="AE17" s="152" t="s">
        <v>106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</row>
    <row r="18" spans="1:58" outlineLevel="2" x14ac:dyDescent="0.25">
      <c r="A18" s="159"/>
      <c r="B18" s="160"/>
      <c r="C18" s="251" t="s">
        <v>123</v>
      </c>
      <c r="D18" s="252"/>
      <c r="E18" s="252"/>
      <c r="F18" s="252"/>
      <c r="G18" s="252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52"/>
      <c r="Y18" s="152"/>
      <c r="Z18" s="152"/>
      <c r="AA18" s="152"/>
      <c r="AB18" s="152"/>
      <c r="AC18" s="152"/>
      <c r="AD18" s="152"/>
      <c r="AE18" s="152" t="s">
        <v>113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87" t="str">
        <f>C18</f>
        <v>Montáž nových zařízení kvalifikovaným pracovníkem MaR z hlediska poškození stávajících zařízení a uvedení do provozního stavu.</v>
      </c>
      <c r="AZ18" s="152"/>
      <c r="BA18" s="152"/>
      <c r="BB18" s="152"/>
      <c r="BC18" s="152"/>
      <c r="BD18" s="152"/>
      <c r="BE18" s="152"/>
      <c r="BF18" s="152"/>
    </row>
    <row r="19" spans="1:58" ht="20.399999999999999" outlineLevel="1" x14ac:dyDescent="0.25">
      <c r="A19" s="180">
        <v>6</v>
      </c>
      <c r="B19" s="181" t="s">
        <v>124</v>
      </c>
      <c r="C19" s="189" t="s">
        <v>125</v>
      </c>
      <c r="D19" s="182" t="s">
        <v>109</v>
      </c>
      <c r="E19" s="183">
        <v>3</v>
      </c>
      <c r="F19" s="184"/>
      <c r="G19" s="185">
        <f>ROUND(E19*F19,2)</f>
        <v>0</v>
      </c>
      <c r="H19" s="184"/>
      <c r="I19" s="185">
        <f>ROUND(E19*H19,2)</f>
        <v>0</v>
      </c>
      <c r="J19" s="184"/>
      <c r="K19" s="185">
        <f>ROUND(E19*J19,2)</f>
        <v>0</v>
      </c>
      <c r="L19" s="185">
        <v>21</v>
      </c>
      <c r="M19" s="185">
        <f>G19*(1+L19/100)</f>
        <v>0</v>
      </c>
      <c r="N19" s="183">
        <v>1.8000000000000001E-4</v>
      </c>
      <c r="O19" s="183">
        <f>ROUND(E19*N19,2)</f>
        <v>0</v>
      </c>
      <c r="P19" s="183">
        <v>0</v>
      </c>
      <c r="Q19" s="183">
        <f>ROUND(E19*P19,2)</f>
        <v>0</v>
      </c>
      <c r="R19" s="186" t="s">
        <v>103</v>
      </c>
      <c r="S19" s="162">
        <v>0</v>
      </c>
      <c r="T19" s="162">
        <f>ROUND(E19*S19,2)</f>
        <v>0</v>
      </c>
      <c r="U19" s="162"/>
      <c r="V19" s="162" t="s">
        <v>126</v>
      </c>
      <c r="W19" s="162" t="s">
        <v>105</v>
      </c>
      <c r="X19" s="152"/>
      <c r="Y19" s="152"/>
      <c r="Z19" s="152"/>
      <c r="AA19" s="152"/>
      <c r="AB19" s="152"/>
      <c r="AC19" s="152"/>
      <c r="AD19" s="152"/>
      <c r="AE19" s="152" t="s">
        <v>127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</row>
    <row r="20" spans="1:58" outlineLevel="1" x14ac:dyDescent="0.25">
      <c r="A20" s="180">
        <v>7</v>
      </c>
      <c r="B20" s="181" t="s">
        <v>128</v>
      </c>
      <c r="C20" s="189" t="s">
        <v>129</v>
      </c>
      <c r="D20" s="182" t="s">
        <v>109</v>
      </c>
      <c r="E20" s="183">
        <v>2</v>
      </c>
      <c r="F20" s="184"/>
      <c r="G20" s="185">
        <f>ROUND(E20*F20,2)</f>
        <v>0</v>
      </c>
      <c r="H20" s="184"/>
      <c r="I20" s="185">
        <f>ROUND(E20*H20,2)</f>
        <v>0</v>
      </c>
      <c r="J20" s="184"/>
      <c r="K20" s="185">
        <f>ROUND(E20*J20,2)</f>
        <v>0</v>
      </c>
      <c r="L20" s="185">
        <v>21</v>
      </c>
      <c r="M20" s="185">
        <f>G20*(1+L20/100)</f>
        <v>0</v>
      </c>
      <c r="N20" s="183">
        <v>1.0000000000000001E-5</v>
      </c>
      <c r="O20" s="183">
        <f>ROUND(E20*N20,2)</f>
        <v>0</v>
      </c>
      <c r="P20" s="183">
        <v>0</v>
      </c>
      <c r="Q20" s="183">
        <f>ROUND(E20*P20,2)</f>
        <v>0</v>
      </c>
      <c r="R20" s="186" t="s">
        <v>104</v>
      </c>
      <c r="S20" s="162">
        <v>0</v>
      </c>
      <c r="T20" s="162">
        <f>ROUND(E20*S20,2)</f>
        <v>0</v>
      </c>
      <c r="U20" s="162"/>
      <c r="V20" s="162" t="s">
        <v>126</v>
      </c>
      <c r="W20" s="162" t="s">
        <v>105</v>
      </c>
      <c r="X20" s="152"/>
      <c r="Y20" s="152"/>
      <c r="Z20" s="152"/>
      <c r="AA20" s="152"/>
      <c r="AB20" s="152"/>
      <c r="AC20" s="152"/>
      <c r="AD20" s="152"/>
      <c r="AE20" s="152" t="s">
        <v>127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</row>
    <row r="21" spans="1:58" ht="20.399999999999999" outlineLevel="1" x14ac:dyDescent="0.25">
      <c r="A21" s="180">
        <v>8</v>
      </c>
      <c r="B21" s="181" t="s">
        <v>130</v>
      </c>
      <c r="C21" s="189" t="s">
        <v>131</v>
      </c>
      <c r="D21" s="182" t="s">
        <v>109</v>
      </c>
      <c r="E21" s="183">
        <v>4</v>
      </c>
      <c r="F21" s="184"/>
      <c r="G21" s="185">
        <f>ROUND(E21*F21,2)</f>
        <v>0</v>
      </c>
      <c r="H21" s="184"/>
      <c r="I21" s="185">
        <f>ROUND(E21*H21,2)</f>
        <v>0</v>
      </c>
      <c r="J21" s="184"/>
      <c r="K21" s="185">
        <f>ROUND(E21*J21,2)</f>
        <v>0</v>
      </c>
      <c r="L21" s="185">
        <v>21</v>
      </c>
      <c r="M21" s="185">
        <f>G21*(1+L21/100)</f>
        <v>0</v>
      </c>
      <c r="N21" s="183">
        <v>5.0000000000000002E-5</v>
      </c>
      <c r="O21" s="183">
        <f>ROUND(E21*N21,2)</f>
        <v>0</v>
      </c>
      <c r="P21" s="183">
        <v>0</v>
      </c>
      <c r="Q21" s="183">
        <f>ROUND(E21*P21,2)</f>
        <v>0</v>
      </c>
      <c r="R21" s="186" t="s">
        <v>104</v>
      </c>
      <c r="S21" s="162">
        <v>0</v>
      </c>
      <c r="T21" s="162">
        <f>ROUND(E21*S21,2)</f>
        <v>0</v>
      </c>
      <c r="U21" s="162"/>
      <c r="V21" s="162" t="s">
        <v>126</v>
      </c>
      <c r="W21" s="162" t="s">
        <v>105</v>
      </c>
      <c r="X21" s="152"/>
      <c r="Y21" s="152"/>
      <c r="Z21" s="152"/>
      <c r="AA21" s="152"/>
      <c r="AB21" s="152"/>
      <c r="AC21" s="152"/>
      <c r="AD21" s="152"/>
      <c r="AE21" s="152" t="s">
        <v>127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</row>
    <row r="22" spans="1:58" outlineLevel="1" x14ac:dyDescent="0.25">
      <c r="A22" s="173">
        <v>9</v>
      </c>
      <c r="B22" s="174" t="s">
        <v>132</v>
      </c>
      <c r="C22" s="190" t="s">
        <v>133</v>
      </c>
      <c r="D22" s="175" t="s">
        <v>109</v>
      </c>
      <c r="E22" s="176">
        <v>6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6">
        <v>0</v>
      </c>
      <c r="O22" s="176">
        <f>ROUND(E22*N22,2)</f>
        <v>0</v>
      </c>
      <c r="P22" s="176">
        <v>0</v>
      </c>
      <c r="Q22" s="176">
        <f>ROUND(E22*P22,2)</f>
        <v>0</v>
      </c>
      <c r="R22" s="179" t="s">
        <v>104</v>
      </c>
      <c r="S22" s="162">
        <v>0.42599999999999999</v>
      </c>
      <c r="T22" s="162">
        <f>ROUND(E22*S22,2)</f>
        <v>2.56</v>
      </c>
      <c r="U22" s="162"/>
      <c r="V22" s="162" t="s">
        <v>110</v>
      </c>
      <c r="W22" s="162" t="s">
        <v>105</v>
      </c>
      <c r="X22" s="152"/>
      <c r="Y22" s="152"/>
      <c r="Z22" s="152"/>
      <c r="AA22" s="152"/>
      <c r="AB22" s="152"/>
      <c r="AC22" s="152"/>
      <c r="AD22" s="152"/>
      <c r="AE22" s="152" t="s">
        <v>111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</row>
    <row r="23" spans="1:58" outlineLevel="2" x14ac:dyDescent="0.25">
      <c r="A23" s="159"/>
      <c r="B23" s="160"/>
      <c r="C23" s="191" t="s">
        <v>134</v>
      </c>
      <c r="D23" s="163"/>
      <c r="E23" s="164">
        <v>2</v>
      </c>
      <c r="F23" s="162"/>
      <c r="G23" s="162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52"/>
      <c r="Y23" s="152"/>
      <c r="Z23" s="152"/>
      <c r="AA23" s="152"/>
      <c r="AB23" s="152"/>
      <c r="AC23" s="152"/>
      <c r="AD23" s="152"/>
      <c r="AE23" s="152" t="s">
        <v>120</v>
      </c>
      <c r="AF23" s="152">
        <v>5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</row>
    <row r="24" spans="1:58" outlineLevel="3" x14ac:dyDescent="0.25">
      <c r="A24" s="159"/>
      <c r="B24" s="160"/>
      <c r="C24" s="191" t="s">
        <v>135</v>
      </c>
      <c r="D24" s="163"/>
      <c r="E24" s="164">
        <v>4</v>
      </c>
      <c r="F24" s="162"/>
      <c r="G24" s="162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 t="s">
        <v>120</v>
      </c>
      <c r="AF24" s="152">
        <v>5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</row>
    <row r="25" spans="1:58" outlineLevel="1" x14ac:dyDescent="0.25">
      <c r="A25" s="173">
        <v>10</v>
      </c>
      <c r="B25" s="174" t="s">
        <v>136</v>
      </c>
      <c r="C25" s="190" t="s">
        <v>137</v>
      </c>
      <c r="D25" s="175" t="s">
        <v>109</v>
      </c>
      <c r="E25" s="176">
        <v>2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6">
        <v>5.0000000000000002E-5</v>
      </c>
      <c r="O25" s="176">
        <f>ROUND(E25*N25,2)</f>
        <v>0</v>
      </c>
      <c r="P25" s="176">
        <v>0</v>
      </c>
      <c r="Q25" s="176">
        <f>ROUND(E25*P25,2)</f>
        <v>0</v>
      </c>
      <c r="R25" s="179" t="s">
        <v>104</v>
      </c>
      <c r="S25" s="162">
        <v>0</v>
      </c>
      <c r="T25" s="162">
        <f>ROUND(E25*S25,2)</f>
        <v>0</v>
      </c>
      <c r="U25" s="162"/>
      <c r="V25" s="162" t="s">
        <v>126</v>
      </c>
      <c r="W25" s="162" t="s">
        <v>105</v>
      </c>
      <c r="X25" s="152"/>
      <c r="Y25" s="152"/>
      <c r="Z25" s="152"/>
      <c r="AA25" s="152"/>
      <c r="AB25" s="152"/>
      <c r="AC25" s="152"/>
      <c r="AD25" s="152"/>
      <c r="AE25" s="152" t="s">
        <v>127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</row>
    <row r="26" spans="1:58" outlineLevel="2" x14ac:dyDescent="0.25">
      <c r="A26" s="159"/>
      <c r="B26" s="160"/>
      <c r="C26" s="191" t="s">
        <v>134</v>
      </c>
      <c r="D26" s="163"/>
      <c r="E26" s="164">
        <v>2</v>
      </c>
      <c r="F26" s="162"/>
      <c r="G26" s="162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 t="s">
        <v>120</v>
      </c>
      <c r="AF26" s="152">
        <v>5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</row>
    <row r="27" spans="1:58" outlineLevel="1" x14ac:dyDescent="0.25">
      <c r="A27" s="180">
        <v>11</v>
      </c>
      <c r="B27" s="181" t="s">
        <v>138</v>
      </c>
      <c r="C27" s="189" t="s">
        <v>139</v>
      </c>
      <c r="D27" s="182" t="s">
        <v>109</v>
      </c>
      <c r="E27" s="183">
        <v>1</v>
      </c>
      <c r="F27" s="184"/>
      <c r="G27" s="185">
        <f>ROUND(E27*F27,2)</f>
        <v>0</v>
      </c>
      <c r="H27" s="184"/>
      <c r="I27" s="185">
        <f>ROUND(E27*H27,2)</f>
        <v>0</v>
      </c>
      <c r="J27" s="184"/>
      <c r="K27" s="185">
        <f>ROUND(E27*J27,2)</f>
        <v>0</v>
      </c>
      <c r="L27" s="185">
        <v>21</v>
      </c>
      <c r="M27" s="185">
        <f>G27*(1+L27/100)</f>
        <v>0</v>
      </c>
      <c r="N27" s="183">
        <v>0</v>
      </c>
      <c r="O27" s="183">
        <f>ROUND(E27*N27,2)</f>
        <v>0</v>
      </c>
      <c r="P27" s="183">
        <v>0</v>
      </c>
      <c r="Q27" s="183">
        <f>ROUND(E27*P27,2)</f>
        <v>0</v>
      </c>
      <c r="R27" s="186" t="s">
        <v>104</v>
      </c>
      <c r="S27" s="162">
        <v>0.66</v>
      </c>
      <c r="T27" s="162">
        <f>ROUND(E27*S27,2)</f>
        <v>0.66</v>
      </c>
      <c r="U27" s="162"/>
      <c r="V27" s="162" t="s">
        <v>110</v>
      </c>
      <c r="W27" s="162" t="s">
        <v>105</v>
      </c>
      <c r="X27" s="152"/>
      <c r="Y27" s="152"/>
      <c r="Z27" s="152"/>
      <c r="AA27" s="152"/>
      <c r="AB27" s="152"/>
      <c r="AC27" s="152"/>
      <c r="AD27" s="152"/>
      <c r="AE27" s="152" t="s">
        <v>111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</row>
    <row r="28" spans="1:58" outlineLevel="1" x14ac:dyDescent="0.25">
      <c r="A28" s="173">
        <v>12</v>
      </c>
      <c r="B28" s="174" t="s">
        <v>140</v>
      </c>
      <c r="C28" s="190" t="s">
        <v>141</v>
      </c>
      <c r="D28" s="175" t="s">
        <v>142</v>
      </c>
      <c r="E28" s="176">
        <v>1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9" t="s">
        <v>104</v>
      </c>
      <c r="S28" s="162">
        <v>0</v>
      </c>
      <c r="T28" s="162">
        <f>ROUND(E28*S28,2)</f>
        <v>0</v>
      </c>
      <c r="U28" s="162"/>
      <c r="V28" s="162" t="s">
        <v>126</v>
      </c>
      <c r="W28" s="162" t="s">
        <v>105</v>
      </c>
      <c r="X28" s="152"/>
      <c r="Y28" s="152"/>
      <c r="Z28" s="152"/>
      <c r="AA28" s="152"/>
      <c r="AB28" s="152"/>
      <c r="AC28" s="152"/>
      <c r="AD28" s="152"/>
      <c r="AE28" s="152" t="s">
        <v>127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</row>
    <row r="29" spans="1:58" outlineLevel="2" x14ac:dyDescent="0.25">
      <c r="A29" s="159"/>
      <c r="B29" s="160"/>
      <c r="C29" s="251" t="s">
        <v>143</v>
      </c>
      <c r="D29" s="252"/>
      <c r="E29" s="252"/>
      <c r="F29" s="252"/>
      <c r="G29" s="252"/>
      <c r="H29" s="162"/>
      <c r="I29" s="162"/>
      <c r="J29" s="162"/>
      <c r="K29" s="162"/>
      <c r="L29" s="162"/>
      <c r="M29" s="162"/>
      <c r="N29" s="161"/>
      <c r="O29" s="161"/>
      <c r="P29" s="161"/>
      <c r="Q29" s="161"/>
      <c r="R29" s="162"/>
      <c r="S29" s="162"/>
      <c r="T29" s="162"/>
      <c r="U29" s="162"/>
      <c r="V29" s="162"/>
      <c r="W29" s="162"/>
      <c r="X29" s="152"/>
      <c r="Y29" s="152"/>
      <c r="Z29" s="152"/>
      <c r="AA29" s="152"/>
      <c r="AB29" s="152"/>
      <c r="AC29" s="152"/>
      <c r="AD29" s="152"/>
      <c r="AE29" s="152" t="s">
        <v>113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87" t="str">
        <f>C29</f>
        <v>autonomie 3hod; svítí při výpadku; hmotnost 0,8kg; rozměry 352x110x64mm; vč. zdroje,  vč.recyklačního poplatku - ozn.2</v>
      </c>
      <c r="AZ29" s="152"/>
      <c r="BA29" s="152"/>
      <c r="BB29" s="152"/>
      <c r="BC29" s="152"/>
      <c r="BD29" s="152"/>
      <c r="BE29" s="152"/>
      <c r="BF29" s="152"/>
    </row>
    <row r="30" spans="1:58" outlineLevel="2" x14ac:dyDescent="0.25">
      <c r="A30" s="159"/>
      <c r="B30" s="160"/>
      <c r="C30" s="191" t="s">
        <v>144</v>
      </c>
      <c r="D30" s="163"/>
      <c r="E30" s="164">
        <v>1</v>
      </c>
      <c r="F30" s="162"/>
      <c r="G30" s="162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52"/>
      <c r="Y30" s="152"/>
      <c r="Z30" s="152"/>
      <c r="AA30" s="152"/>
      <c r="AB30" s="152"/>
      <c r="AC30" s="152"/>
      <c r="AD30" s="152"/>
      <c r="AE30" s="152" t="s">
        <v>120</v>
      </c>
      <c r="AF30" s="152">
        <v>5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</row>
    <row r="31" spans="1:58" ht="40.799999999999997" outlineLevel="1" x14ac:dyDescent="0.25">
      <c r="A31" s="180">
        <v>13</v>
      </c>
      <c r="B31" s="181" t="s">
        <v>145</v>
      </c>
      <c r="C31" s="189" t="s">
        <v>146</v>
      </c>
      <c r="D31" s="182" t="s">
        <v>116</v>
      </c>
      <c r="E31" s="183">
        <v>84</v>
      </c>
      <c r="F31" s="184"/>
      <c r="G31" s="185">
        <f>ROUND(E31*F31,2)</f>
        <v>0</v>
      </c>
      <c r="H31" s="184"/>
      <c r="I31" s="185">
        <f>ROUND(E31*H31,2)</f>
        <v>0</v>
      </c>
      <c r="J31" s="184"/>
      <c r="K31" s="185">
        <f>ROUND(E31*J31,2)</f>
        <v>0</v>
      </c>
      <c r="L31" s="185">
        <v>21</v>
      </c>
      <c r="M31" s="185">
        <f>G31*(1+L31/100)</f>
        <v>0</v>
      </c>
      <c r="N31" s="183">
        <v>2.0000000000000001E-4</v>
      </c>
      <c r="O31" s="183">
        <f>ROUND(E31*N31,2)</f>
        <v>0.02</v>
      </c>
      <c r="P31" s="183">
        <v>0</v>
      </c>
      <c r="Q31" s="183">
        <f>ROUND(E31*P31,2)</f>
        <v>0</v>
      </c>
      <c r="R31" s="186" t="s">
        <v>104</v>
      </c>
      <c r="S31" s="162">
        <v>0</v>
      </c>
      <c r="T31" s="162">
        <f>ROUND(E31*S31,2)</f>
        <v>0</v>
      </c>
      <c r="U31" s="162"/>
      <c r="V31" s="162" t="s">
        <v>126</v>
      </c>
      <c r="W31" s="162" t="s">
        <v>105</v>
      </c>
      <c r="X31" s="152"/>
      <c r="Y31" s="152"/>
      <c r="Z31" s="152"/>
      <c r="AA31" s="152"/>
      <c r="AB31" s="152"/>
      <c r="AC31" s="152"/>
      <c r="AD31" s="152"/>
      <c r="AE31" s="152" t="s">
        <v>127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</row>
    <row r="32" spans="1:58" outlineLevel="1" x14ac:dyDescent="0.25">
      <c r="A32" s="173">
        <v>14</v>
      </c>
      <c r="B32" s="174" t="s">
        <v>147</v>
      </c>
      <c r="C32" s="190" t="s">
        <v>148</v>
      </c>
      <c r="D32" s="175" t="s">
        <v>116</v>
      </c>
      <c r="E32" s="176">
        <v>84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6">
        <v>0</v>
      </c>
      <c r="O32" s="176">
        <f>ROUND(E32*N32,2)</f>
        <v>0</v>
      </c>
      <c r="P32" s="176">
        <v>0</v>
      </c>
      <c r="Q32" s="176">
        <f>ROUND(E32*P32,2)</f>
        <v>0</v>
      </c>
      <c r="R32" s="179" t="s">
        <v>104</v>
      </c>
      <c r="S32" s="162">
        <v>9.955E-2</v>
      </c>
      <c r="T32" s="162">
        <f>ROUND(E32*S32,2)</f>
        <v>8.36</v>
      </c>
      <c r="U32" s="162"/>
      <c r="V32" s="162" t="s">
        <v>110</v>
      </c>
      <c r="W32" s="162" t="s">
        <v>105</v>
      </c>
      <c r="X32" s="152"/>
      <c r="Y32" s="152"/>
      <c r="Z32" s="152"/>
      <c r="AA32" s="152"/>
      <c r="AB32" s="152"/>
      <c r="AC32" s="152"/>
      <c r="AD32" s="152"/>
      <c r="AE32" s="152" t="s">
        <v>111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</row>
    <row r="33" spans="1:58" outlineLevel="2" x14ac:dyDescent="0.25">
      <c r="A33" s="159"/>
      <c r="B33" s="160"/>
      <c r="C33" s="191" t="s">
        <v>149</v>
      </c>
      <c r="D33" s="163"/>
      <c r="E33" s="164">
        <v>84</v>
      </c>
      <c r="F33" s="162"/>
      <c r="G33" s="162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52"/>
      <c r="Y33" s="152"/>
      <c r="Z33" s="152"/>
      <c r="AA33" s="152"/>
      <c r="AB33" s="152"/>
      <c r="AC33" s="152"/>
      <c r="AD33" s="152"/>
      <c r="AE33" s="152" t="s">
        <v>120</v>
      </c>
      <c r="AF33" s="152">
        <v>5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</row>
    <row r="34" spans="1:58" ht="40.799999999999997" outlineLevel="1" x14ac:dyDescent="0.25">
      <c r="A34" s="180">
        <v>15</v>
      </c>
      <c r="B34" s="181" t="s">
        <v>150</v>
      </c>
      <c r="C34" s="189" t="s">
        <v>151</v>
      </c>
      <c r="D34" s="182" t="s">
        <v>116</v>
      </c>
      <c r="E34" s="183">
        <v>22</v>
      </c>
      <c r="F34" s="184"/>
      <c r="G34" s="185">
        <f>ROUND(E34*F34,2)</f>
        <v>0</v>
      </c>
      <c r="H34" s="184"/>
      <c r="I34" s="185">
        <f>ROUND(E34*H34,2)</f>
        <v>0</v>
      </c>
      <c r="J34" s="184"/>
      <c r="K34" s="185">
        <f>ROUND(E34*J34,2)</f>
        <v>0</v>
      </c>
      <c r="L34" s="185">
        <v>21</v>
      </c>
      <c r="M34" s="185">
        <f>G34*(1+L34/100)</f>
        <v>0</v>
      </c>
      <c r="N34" s="183">
        <v>1.4999999999999999E-4</v>
      </c>
      <c r="O34" s="183">
        <f>ROUND(E34*N34,2)</f>
        <v>0</v>
      </c>
      <c r="P34" s="183">
        <v>0</v>
      </c>
      <c r="Q34" s="183">
        <f>ROUND(E34*P34,2)</f>
        <v>0</v>
      </c>
      <c r="R34" s="186" t="s">
        <v>104</v>
      </c>
      <c r="S34" s="162">
        <v>0</v>
      </c>
      <c r="T34" s="162">
        <f>ROUND(E34*S34,2)</f>
        <v>0</v>
      </c>
      <c r="U34" s="162"/>
      <c r="V34" s="162" t="s">
        <v>126</v>
      </c>
      <c r="W34" s="162" t="s">
        <v>105</v>
      </c>
      <c r="X34" s="152"/>
      <c r="Y34" s="152"/>
      <c r="Z34" s="152"/>
      <c r="AA34" s="152"/>
      <c r="AB34" s="152"/>
      <c r="AC34" s="152"/>
      <c r="AD34" s="152"/>
      <c r="AE34" s="152" t="s">
        <v>127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</row>
    <row r="35" spans="1:58" outlineLevel="1" x14ac:dyDescent="0.25">
      <c r="A35" s="173">
        <v>16</v>
      </c>
      <c r="B35" s="174" t="s">
        <v>152</v>
      </c>
      <c r="C35" s="190" t="s">
        <v>153</v>
      </c>
      <c r="D35" s="175" t="s">
        <v>116</v>
      </c>
      <c r="E35" s="176">
        <v>22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6">
        <v>0</v>
      </c>
      <c r="O35" s="176">
        <f>ROUND(E35*N35,2)</f>
        <v>0</v>
      </c>
      <c r="P35" s="176">
        <v>0</v>
      </c>
      <c r="Q35" s="176">
        <f>ROUND(E35*P35,2)</f>
        <v>0</v>
      </c>
      <c r="R35" s="179" t="s">
        <v>104</v>
      </c>
      <c r="S35" s="162">
        <v>9.955E-2</v>
      </c>
      <c r="T35" s="162">
        <f>ROUND(E35*S35,2)</f>
        <v>2.19</v>
      </c>
      <c r="U35" s="162"/>
      <c r="V35" s="162" t="s">
        <v>110</v>
      </c>
      <c r="W35" s="162" t="s">
        <v>105</v>
      </c>
      <c r="X35" s="152"/>
      <c r="Y35" s="152"/>
      <c r="Z35" s="152"/>
      <c r="AA35" s="152"/>
      <c r="AB35" s="152"/>
      <c r="AC35" s="152"/>
      <c r="AD35" s="152"/>
      <c r="AE35" s="152" t="s">
        <v>111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</row>
    <row r="36" spans="1:58" outlineLevel="2" x14ac:dyDescent="0.25">
      <c r="A36" s="159"/>
      <c r="B36" s="160"/>
      <c r="C36" s="191" t="s">
        <v>154</v>
      </c>
      <c r="D36" s="163"/>
      <c r="E36" s="164">
        <v>22</v>
      </c>
      <c r="F36" s="162"/>
      <c r="G36" s="162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52"/>
      <c r="Y36" s="152"/>
      <c r="Z36" s="152"/>
      <c r="AA36" s="152"/>
      <c r="AB36" s="152"/>
      <c r="AC36" s="152"/>
      <c r="AD36" s="152"/>
      <c r="AE36" s="152" t="s">
        <v>120</v>
      </c>
      <c r="AF36" s="152">
        <v>5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</row>
    <row r="37" spans="1:58" outlineLevel="1" x14ac:dyDescent="0.25">
      <c r="A37" s="180">
        <v>17</v>
      </c>
      <c r="B37" s="181" t="s">
        <v>155</v>
      </c>
      <c r="C37" s="189" t="s">
        <v>156</v>
      </c>
      <c r="D37" s="182" t="s">
        <v>109</v>
      </c>
      <c r="E37" s="183">
        <v>12</v>
      </c>
      <c r="F37" s="184"/>
      <c r="G37" s="185">
        <f>ROUND(E37*F37,2)</f>
        <v>0</v>
      </c>
      <c r="H37" s="184"/>
      <c r="I37" s="185">
        <f>ROUND(E37*H37,2)</f>
        <v>0</v>
      </c>
      <c r="J37" s="184"/>
      <c r="K37" s="185">
        <f>ROUND(E37*J37,2)</f>
        <v>0</v>
      </c>
      <c r="L37" s="185">
        <v>21</v>
      </c>
      <c r="M37" s="185">
        <f>G37*(1+L37/100)</f>
        <v>0</v>
      </c>
      <c r="N37" s="183">
        <v>0</v>
      </c>
      <c r="O37" s="183">
        <f>ROUND(E37*N37,2)</f>
        <v>0</v>
      </c>
      <c r="P37" s="183">
        <v>0</v>
      </c>
      <c r="Q37" s="183">
        <f>ROUND(E37*P37,2)</f>
        <v>0</v>
      </c>
      <c r="R37" s="186" t="s">
        <v>104</v>
      </c>
      <c r="S37" s="162">
        <v>5.0500000000000003E-2</v>
      </c>
      <c r="T37" s="162">
        <f>ROUND(E37*S37,2)</f>
        <v>0.61</v>
      </c>
      <c r="U37" s="162"/>
      <c r="V37" s="162" t="s">
        <v>110</v>
      </c>
      <c r="W37" s="162" t="s">
        <v>105</v>
      </c>
      <c r="X37" s="152"/>
      <c r="Y37" s="152"/>
      <c r="Z37" s="152"/>
      <c r="AA37" s="152"/>
      <c r="AB37" s="152"/>
      <c r="AC37" s="152"/>
      <c r="AD37" s="152"/>
      <c r="AE37" s="152" t="s">
        <v>111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</row>
    <row r="38" spans="1:58" outlineLevel="1" x14ac:dyDescent="0.25">
      <c r="A38" s="180">
        <v>18</v>
      </c>
      <c r="B38" s="181" t="s">
        <v>157</v>
      </c>
      <c r="C38" s="189" t="s">
        <v>158</v>
      </c>
      <c r="D38" s="182" t="s">
        <v>109</v>
      </c>
      <c r="E38" s="183">
        <v>6</v>
      </c>
      <c r="F38" s="184"/>
      <c r="G38" s="185">
        <f>ROUND(E38*F38,2)</f>
        <v>0</v>
      </c>
      <c r="H38" s="184"/>
      <c r="I38" s="185">
        <f>ROUND(E38*H38,2)</f>
        <v>0</v>
      </c>
      <c r="J38" s="184"/>
      <c r="K38" s="185">
        <f>ROUND(E38*J38,2)</f>
        <v>0</v>
      </c>
      <c r="L38" s="185">
        <v>21</v>
      </c>
      <c r="M38" s="185">
        <f>G38*(1+L38/100)</f>
        <v>0</v>
      </c>
      <c r="N38" s="183">
        <v>0</v>
      </c>
      <c r="O38" s="183">
        <f>ROUND(E38*N38,2)</f>
        <v>0</v>
      </c>
      <c r="P38" s="183">
        <v>0</v>
      </c>
      <c r="Q38" s="183">
        <f>ROUND(E38*P38,2)</f>
        <v>0</v>
      </c>
      <c r="R38" s="186" t="s">
        <v>104</v>
      </c>
      <c r="S38" s="162">
        <v>0</v>
      </c>
      <c r="T38" s="162">
        <f>ROUND(E38*S38,2)</f>
        <v>0</v>
      </c>
      <c r="U38" s="162"/>
      <c r="V38" s="162" t="s">
        <v>126</v>
      </c>
      <c r="W38" s="162" t="s">
        <v>105</v>
      </c>
      <c r="X38" s="152"/>
      <c r="Y38" s="152"/>
      <c r="Z38" s="152"/>
      <c r="AA38" s="152"/>
      <c r="AB38" s="152"/>
      <c r="AC38" s="152"/>
      <c r="AD38" s="152"/>
      <c r="AE38" s="152" t="s">
        <v>127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</row>
    <row r="39" spans="1:58" outlineLevel="1" x14ac:dyDescent="0.25">
      <c r="A39" s="173">
        <v>19</v>
      </c>
      <c r="B39" s="174" t="s">
        <v>159</v>
      </c>
      <c r="C39" s="190" t="s">
        <v>160</v>
      </c>
      <c r="D39" s="175" t="s">
        <v>109</v>
      </c>
      <c r="E39" s="176">
        <v>6</v>
      </c>
      <c r="F39" s="177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21</v>
      </c>
      <c r="M39" s="178">
        <f>G39*(1+L39/100)</f>
        <v>0</v>
      </c>
      <c r="N39" s="176">
        <v>0</v>
      </c>
      <c r="O39" s="176">
        <f>ROUND(E39*N39,2)</f>
        <v>0</v>
      </c>
      <c r="P39" s="176">
        <v>0</v>
      </c>
      <c r="Q39" s="176">
        <f>ROUND(E39*P39,2)</f>
        <v>0</v>
      </c>
      <c r="R39" s="179" t="s">
        <v>104</v>
      </c>
      <c r="S39" s="162">
        <v>2.5000000000000001E-2</v>
      </c>
      <c r="T39" s="162">
        <f>ROUND(E39*S39,2)</f>
        <v>0.15</v>
      </c>
      <c r="U39" s="162"/>
      <c r="V39" s="162" t="s">
        <v>110</v>
      </c>
      <c r="W39" s="162" t="s">
        <v>105</v>
      </c>
      <c r="X39" s="152"/>
      <c r="Y39" s="152"/>
      <c r="Z39" s="152"/>
      <c r="AA39" s="152"/>
      <c r="AB39" s="152"/>
      <c r="AC39" s="152"/>
      <c r="AD39" s="152"/>
      <c r="AE39" s="152" t="s">
        <v>111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</row>
    <row r="40" spans="1:58" outlineLevel="2" x14ac:dyDescent="0.25">
      <c r="A40" s="159"/>
      <c r="B40" s="160"/>
      <c r="C40" s="191" t="s">
        <v>161</v>
      </c>
      <c r="D40" s="163"/>
      <c r="E40" s="164">
        <v>6</v>
      </c>
      <c r="F40" s="162"/>
      <c r="G40" s="162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52"/>
      <c r="Y40" s="152"/>
      <c r="Z40" s="152"/>
      <c r="AA40" s="152"/>
      <c r="AB40" s="152"/>
      <c r="AC40" s="152"/>
      <c r="AD40" s="152"/>
      <c r="AE40" s="152" t="s">
        <v>120</v>
      </c>
      <c r="AF40" s="152">
        <v>5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</row>
    <row r="41" spans="1:58" outlineLevel="1" x14ac:dyDescent="0.25">
      <c r="A41" s="180">
        <v>20</v>
      </c>
      <c r="B41" s="181" t="s">
        <v>162</v>
      </c>
      <c r="C41" s="189" t="s">
        <v>163</v>
      </c>
      <c r="D41" s="182" t="s">
        <v>116</v>
      </c>
      <c r="E41" s="183">
        <v>44</v>
      </c>
      <c r="F41" s="184"/>
      <c r="G41" s="185">
        <f>ROUND(E41*F41,2)</f>
        <v>0</v>
      </c>
      <c r="H41" s="184"/>
      <c r="I41" s="185">
        <f>ROUND(E41*H41,2)</f>
        <v>0</v>
      </c>
      <c r="J41" s="184"/>
      <c r="K41" s="185">
        <f>ROUND(E41*J41,2)</f>
        <v>0</v>
      </c>
      <c r="L41" s="185">
        <v>21</v>
      </c>
      <c r="M41" s="185">
        <f>G41*(1+L41/100)</f>
        <v>0</v>
      </c>
      <c r="N41" s="183">
        <v>0</v>
      </c>
      <c r="O41" s="183">
        <f>ROUND(E41*N41,2)</f>
        <v>0</v>
      </c>
      <c r="P41" s="183">
        <v>0</v>
      </c>
      <c r="Q41" s="183">
        <f>ROUND(E41*P41,2)</f>
        <v>0</v>
      </c>
      <c r="R41" s="186" t="s">
        <v>104</v>
      </c>
      <c r="S41" s="162">
        <v>8.2170000000000007E-2</v>
      </c>
      <c r="T41" s="162">
        <f>ROUND(E41*S41,2)</f>
        <v>3.62</v>
      </c>
      <c r="U41" s="162"/>
      <c r="V41" s="162" t="s">
        <v>110</v>
      </c>
      <c r="W41" s="162" t="s">
        <v>105</v>
      </c>
      <c r="X41" s="152"/>
      <c r="Y41" s="152"/>
      <c r="Z41" s="152"/>
      <c r="AA41" s="152"/>
      <c r="AB41" s="152"/>
      <c r="AC41" s="152"/>
      <c r="AD41" s="152"/>
      <c r="AE41" s="152" t="s">
        <v>111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</row>
    <row r="42" spans="1:58" outlineLevel="1" x14ac:dyDescent="0.25">
      <c r="A42" s="173">
        <v>21</v>
      </c>
      <c r="B42" s="174" t="s">
        <v>164</v>
      </c>
      <c r="C42" s="190" t="s">
        <v>165</v>
      </c>
      <c r="D42" s="175" t="s">
        <v>109</v>
      </c>
      <c r="E42" s="176">
        <v>44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6">
        <v>0</v>
      </c>
      <c r="O42" s="176">
        <f>ROUND(E42*N42,2)</f>
        <v>0</v>
      </c>
      <c r="P42" s="176">
        <v>0</v>
      </c>
      <c r="Q42" s="176">
        <f>ROUND(E42*P42,2)</f>
        <v>0</v>
      </c>
      <c r="R42" s="179" t="s">
        <v>104</v>
      </c>
      <c r="S42" s="162">
        <v>0</v>
      </c>
      <c r="T42" s="162">
        <f>ROUND(E42*S42,2)</f>
        <v>0</v>
      </c>
      <c r="U42" s="162"/>
      <c r="V42" s="162" t="s">
        <v>126</v>
      </c>
      <c r="W42" s="162" t="s">
        <v>105</v>
      </c>
      <c r="X42" s="152"/>
      <c r="Y42" s="152"/>
      <c r="Z42" s="152"/>
      <c r="AA42" s="152"/>
      <c r="AB42" s="152"/>
      <c r="AC42" s="152"/>
      <c r="AD42" s="152"/>
      <c r="AE42" s="152" t="s">
        <v>127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</row>
    <row r="43" spans="1:58" outlineLevel="2" x14ac:dyDescent="0.25">
      <c r="A43" s="159"/>
      <c r="B43" s="160"/>
      <c r="C43" s="191" t="s">
        <v>166</v>
      </c>
      <c r="D43" s="163"/>
      <c r="E43" s="164">
        <v>44</v>
      </c>
      <c r="F43" s="162"/>
      <c r="G43" s="162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52"/>
      <c r="Y43" s="152"/>
      <c r="Z43" s="152"/>
      <c r="AA43" s="152"/>
      <c r="AB43" s="152"/>
      <c r="AC43" s="152"/>
      <c r="AD43" s="152"/>
      <c r="AE43" s="152" t="s">
        <v>120</v>
      </c>
      <c r="AF43" s="152">
        <v>5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</row>
    <row r="44" spans="1:58" outlineLevel="1" x14ac:dyDescent="0.25">
      <c r="A44" s="180">
        <v>22</v>
      </c>
      <c r="B44" s="181" t="s">
        <v>167</v>
      </c>
      <c r="C44" s="189" t="s">
        <v>168</v>
      </c>
      <c r="D44" s="182" t="s">
        <v>109</v>
      </c>
      <c r="E44" s="183">
        <v>12</v>
      </c>
      <c r="F44" s="184"/>
      <c r="G44" s="185">
        <f>ROUND(E44*F44,2)</f>
        <v>0</v>
      </c>
      <c r="H44" s="184"/>
      <c r="I44" s="185">
        <f>ROUND(E44*H44,2)</f>
        <v>0</v>
      </c>
      <c r="J44" s="184"/>
      <c r="K44" s="185">
        <f>ROUND(E44*J44,2)</f>
        <v>0</v>
      </c>
      <c r="L44" s="185">
        <v>21</v>
      </c>
      <c r="M44" s="185">
        <f>G44*(1+L44/100)</f>
        <v>0</v>
      </c>
      <c r="N44" s="183">
        <v>1.2999999999999999E-4</v>
      </c>
      <c r="O44" s="183">
        <f>ROUND(E44*N44,2)</f>
        <v>0</v>
      </c>
      <c r="P44" s="183">
        <v>0</v>
      </c>
      <c r="Q44" s="183">
        <f>ROUND(E44*P44,2)</f>
        <v>0</v>
      </c>
      <c r="R44" s="186" t="s">
        <v>104</v>
      </c>
      <c r="S44" s="162">
        <v>0.37</v>
      </c>
      <c r="T44" s="162">
        <f>ROUND(E44*S44,2)</f>
        <v>4.4400000000000004</v>
      </c>
      <c r="U44" s="162"/>
      <c r="V44" s="162" t="s">
        <v>110</v>
      </c>
      <c r="W44" s="162" t="s">
        <v>105</v>
      </c>
      <c r="X44" s="152"/>
      <c r="Y44" s="152"/>
      <c r="Z44" s="152"/>
      <c r="AA44" s="152"/>
      <c r="AB44" s="152"/>
      <c r="AC44" s="152"/>
      <c r="AD44" s="152"/>
      <c r="AE44" s="152" t="s">
        <v>111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</row>
    <row r="45" spans="1:58" outlineLevel="1" x14ac:dyDescent="0.25">
      <c r="A45" s="180">
        <v>23</v>
      </c>
      <c r="B45" s="181" t="s">
        <v>169</v>
      </c>
      <c r="C45" s="189" t="s">
        <v>170</v>
      </c>
      <c r="D45" s="182" t="s">
        <v>116</v>
      </c>
      <c r="E45" s="183">
        <v>12</v>
      </c>
      <c r="F45" s="184"/>
      <c r="G45" s="185">
        <f>ROUND(E45*F45,2)</f>
        <v>0</v>
      </c>
      <c r="H45" s="184"/>
      <c r="I45" s="185">
        <f>ROUND(E45*H45,2)</f>
        <v>0</v>
      </c>
      <c r="J45" s="184"/>
      <c r="K45" s="185">
        <f>ROUND(E45*J45,2)</f>
        <v>0</v>
      </c>
      <c r="L45" s="185">
        <v>21</v>
      </c>
      <c r="M45" s="185">
        <f>G45*(1+L45/100)</f>
        <v>0</v>
      </c>
      <c r="N45" s="183">
        <v>0</v>
      </c>
      <c r="O45" s="183">
        <f>ROUND(E45*N45,2)</f>
        <v>0</v>
      </c>
      <c r="P45" s="183">
        <v>0</v>
      </c>
      <c r="Q45" s="183">
        <f>ROUND(E45*P45,2)</f>
        <v>0</v>
      </c>
      <c r="R45" s="186" t="s">
        <v>104</v>
      </c>
      <c r="S45" s="162">
        <v>0.14767</v>
      </c>
      <c r="T45" s="162">
        <f>ROUND(E45*S45,2)</f>
        <v>1.77</v>
      </c>
      <c r="U45" s="162"/>
      <c r="V45" s="162" t="s">
        <v>110</v>
      </c>
      <c r="W45" s="162" t="s">
        <v>105</v>
      </c>
      <c r="X45" s="152"/>
      <c r="Y45" s="152"/>
      <c r="Z45" s="152"/>
      <c r="AA45" s="152"/>
      <c r="AB45" s="152"/>
      <c r="AC45" s="152"/>
      <c r="AD45" s="152"/>
      <c r="AE45" s="152" t="s">
        <v>111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</row>
    <row r="46" spans="1:58" ht="40.799999999999997" outlineLevel="1" x14ac:dyDescent="0.25">
      <c r="A46" s="173">
        <v>24</v>
      </c>
      <c r="B46" s="174" t="s">
        <v>171</v>
      </c>
      <c r="C46" s="190" t="s">
        <v>172</v>
      </c>
      <c r="D46" s="175" t="s">
        <v>116</v>
      </c>
      <c r="E46" s="176">
        <v>12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21</v>
      </c>
      <c r="M46" s="178">
        <f>G46*(1+L46/100)</f>
        <v>0</v>
      </c>
      <c r="N46" s="176">
        <v>1.9000000000000001E-4</v>
      </c>
      <c r="O46" s="176">
        <f>ROUND(E46*N46,2)</f>
        <v>0</v>
      </c>
      <c r="P46" s="176">
        <v>0</v>
      </c>
      <c r="Q46" s="176">
        <f>ROUND(E46*P46,2)</f>
        <v>0</v>
      </c>
      <c r="R46" s="179" t="s">
        <v>104</v>
      </c>
      <c r="S46" s="162">
        <v>0</v>
      </c>
      <c r="T46" s="162">
        <f>ROUND(E46*S46,2)</f>
        <v>0</v>
      </c>
      <c r="U46" s="162"/>
      <c r="V46" s="162" t="s">
        <v>126</v>
      </c>
      <c r="W46" s="162" t="s">
        <v>105</v>
      </c>
      <c r="X46" s="152"/>
      <c r="Y46" s="152"/>
      <c r="Z46" s="152"/>
      <c r="AA46" s="152"/>
      <c r="AB46" s="152"/>
      <c r="AC46" s="152"/>
      <c r="AD46" s="152"/>
      <c r="AE46" s="152" t="s">
        <v>127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</row>
    <row r="47" spans="1:58" outlineLevel="2" x14ac:dyDescent="0.25">
      <c r="A47" s="159"/>
      <c r="B47" s="160"/>
      <c r="C47" s="191" t="s">
        <v>173</v>
      </c>
      <c r="D47" s="163"/>
      <c r="E47" s="164">
        <v>12</v>
      </c>
      <c r="F47" s="162"/>
      <c r="G47" s="162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52"/>
      <c r="Y47" s="152"/>
      <c r="Z47" s="152"/>
      <c r="AA47" s="152"/>
      <c r="AB47" s="152"/>
      <c r="AC47" s="152"/>
      <c r="AD47" s="152"/>
      <c r="AE47" s="152" t="s">
        <v>120</v>
      </c>
      <c r="AF47" s="152">
        <v>5</v>
      </c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</row>
    <row r="48" spans="1:58" outlineLevel="1" x14ac:dyDescent="0.25">
      <c r="A48" s="173">
        <v>25</v>
      </c>
      <c r="B48" s="174" t="s">
        <v>174</v>
      </c>
      <c r="C48" s="190" t="s">
        <v>175</v>
      </c>
      <c r="D48" s="175" t="s">
        <v>176</v>
      </c>
      <c r="E48" s="176">
        <v>1</v>
      </c>
      <c r="F48" s="177"/>
      <c r="G48" s="178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21</v>
      </c>
      <c r="M48" s="178">
        <f>G48*(1+L48/100)</f>
        <v>0</v>
      </c>
      <c r="N48" s="176">
        <v>0</v>
      </c>
      <c r="O48" s="176">
        <f>ROUND(E48*N48,2)</f>
        <v>0</v>
      </c>
      <c r="P48" s="176">
        <v>0</v>
      </c>
      <c r="Q48" s="176">
        <f>ROUND(E48*P48,2)</f>
        <v>0</v>
      </c>
      <c r="R48" s="179" t="s">
        <v>104</v>
      </c>
      <c r="S48" s="162">
        <v>0</v>
      </c>
      <c r="T48" s="162">
        <f>ROUND(E48*S48,2)</f>
        <v>0</v>
      </c>
      <c r="U48" s="162"/>
      <c r="V48" s="162" t="s">
        <v>126</v>
      </c>
      <c r="W48" s="162" t="s">
        <v>105</v>
      </c>
      <c r="X48" s="152"/>
      <c r="Y48" s="152"/>
      <c r="Z48" s="152"/>
      <c r="AA48" s="152"/>
      <c r="AB48" s="152"/>
      <c r="AC48" s="152"/>
      <c r="AD48" s="152"/>
      <c r="AE48" s="152" t="s">
        <v>127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</row>
    <row r="49" spans="1:58" outlineLevel="2" x14ac:dyDescent="0.25">
      <c r="A49" s="159"/>
      <c r="B49" s="160"/>
      <c r="C49" s="251" t="s">
        <v>177</v>
      </c>
      <c r="D49" s="252"/>
      <c r="E49" s="252"/>
      <c r="F49" s="252"/>
      <c r="G49" s="252"/>
      <c r="H49" s="162"/>
      <c r="I49" s="162"/>
      <c r="J49" s="162"/>
      <c r="K49" s="162"/>
      <c r="L49" s="162"/>
      <c r="M49" s="162"/>
      <c r="N49" s="161"/>
      <c r="O49" s="161"/>
      <c r="P49" s="161"/>
      <c r="Q49" s="161"/>
      <c r="R49" s="162"/>
      <c r="S49" s="162"/>
      <c r="T49" s="162"/>
      <c r="U49" s="162"/>
      <c r="V49" s="162"/>
      <c r="W49" s="162"/>
      <c r="X49" s="152"/>
      <c r="Y49" s="152"/>
      <c r="Z49" s="152"/>
      <c r="AA49" s="152"/>
      <c r="AB49" s="152"/>
      <c r="AC49" s="152"/>
      <c r="AD49" s="152"/>
      <c r="AE49" s="152" t="s">
        <v>113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87" t="str">
        <f>C49</f>
        <v>koordinace časové souoslednosti, návazností hranic dodávek a montáží, sběr technických podkladů od navazujících profesí.</v>
      </c>
      <c r="AZ49" s="152"/>
      <c r="BA49" s="152"/>
      <c r="BB49" s="152"/>
      <c r="BC49" s="152"/>
      <c r="BD49" s="152"/>
      <c r="BE49" s="152"/>
      <c r="BF49" s="152"/>
    </row>
    <row r="50" spans="1:58" outlineLevel="1" x14ac:dyDescent="0.25">
      <c r="A50" s="173">
        <v>26</v>
      </c>
      <c r="B50" s="174" t="s">
        <v>178</v>
      </c>
      <c r="C50" s="190" t="s">
        <v>179</v>
      </c>
      <c r="D50" s="175" t="s">
        <v>109</v>
      </c>
      <c r="E50" s="176">
        <v>1</v>
      </c>
      <c r="F50" s="177"/>
      <c r="G50" s="178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21</v>
      </c>
      <c r="M50" s="178">
        <f>G50*(1+L50/100)</f>
        <v>0</v>
      </c>
      <c r="N50" s="176">
        <v>0</v>
      </c>
      <c r="O50" s="176">
        <f>ROUND(E50*N50,2)</f>
        <v>0</v>
      </c>
      <c r="P50" s="176">
        <v>0</v>
      </c>
      <c r="Q50" s="176">
        <f>ROUND(E50*P50,2)</f>
        <v>0</v>
      </c>
      <c r="R50" s="179" t="s">
        <v>104</v>
      </c>
      <c r="S50" s="162">
        <v>0</v>
      </c>
      <c r="T50" s="162">
        <f>ROUND(E50*S50,2)</f>
        <v>0</v>
      </c>
      <c r="U50" s="162"/>
      <c r="V50" s="162" t="s">
        <v>126</v>
      </c>
      <c r="W50" s="162" t="s">
        <v>105</v>
      </c>
      <c r="X50" s="152"/>
      <c r="Y50" s="152"/>
      <c r="Z50" s="152"/>
      <c r="AA50" s="152"/>
      <c r="AB50" s="152"/>
      <c r="AC50" s="152"/>
      <c r="AD50" s="152"/>
      <c r="AE50" s="152" t="s">
        <v>127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</row>
    <row r="51" spans="1:58" outlineLevel="2" x14ac:dyDescent="0.25">
      <c r="A51" s="159"/>
      <c r="B51" s="160"/>
      <c r="C51" s="251" t="s">
        <v>180</v>
      </c>
      <c r="D51" s="252"/>
      <c r="E51" s="252"/>
      <c r="F51" s="252"/>
      <c r="G51" s="252"/>
      <c r="H51" s="162"/>
      <c r="I51" s="162"/>
      <c r="J51" s="162"/>
      <c r="K51" s="162"/>
      <c r="L51" s="162"/>
      <c r="M51" s="162"/>
      <c r="N51" s="161"/>
      <c r="O51" s="161"/>
      <c r="P51" s="161"/>
      <c r="Q51" s="161"/>
      <c r="R51" s="162"/>
      <c r="S51" s="162"/>
      <c r="T51" s="162"/>
      <c r="U51" s="162"/>
      <c r="V51" s="162"/>
      <c r="W51" s="162"/>
      <c r="X51" s="152"/>
      <c r="Y51" s="152"/>
      <c r="Z51" s="152"/>
      <c r="AA51" s="152"/>
      <c r="AB51" s="152"/>
      <c r="AC51" s="152"/>
      <c r="AD51" s="152"/>
      <c r="AE51" s="152" t="s">
        <v>113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</row>
    <row r="52" spans="1:58" outlineLevel="1" x14ac:dyDescent="0.25">
      <c r="A52" s="180">
        <v>27</v>
      </c>
      <c r="B52" s="181" t="s">
        <v>181</v>
      </c>
      <c r="C52" s="189" t="s">
        <v>182</v>
      </c>
      <c r="D52" s="182" t="s">
        <v>183</v>
      </c>
      <c r="E52" s="183">
        <v>1</v>
      </c>
      <c r="F52" s="184"/>
      <c r="G52" s="185">
        <f>ROUND(E52*F52,2)</f>
        <v>0</v>
      </c>
      <c r="H52" s="184"/>
      <c r="I52" s="185">
        <f>ROUND(E52*H52,2)</f>
        <v>0</v>
      </c>
      <c r="J52" s="184"/>
      <c r="K52" s="185">
        <f>ROUND(E52*J52,2)</f>
        <v>0</v>
      </c>
      <c r="L52" s="185">
        <v>21</v>
      </c>
      <c r="M52" s="185">
        <f>G52*(1+L52/100)</f>
        <v>0</v>
      </c>
      <c r="N52" s="183">
        <v>0</v>
      </c>
      <c r="O52" s="183">
        <f>ROUND(E52*N52,2)</f>
        <v>0</v>
      </c>
      <c r="P52" s="183">
        <v>0</v>
      </c>
      <c r="Q52" s="183">
        <f>ROUND(E52*P52,2)</f>
        <v>0</v>
      </c>
      <c r="R52" s="186" t="s">
        <v>104</v>
      </c>
      <c r="S52" s="162">
        <v>0</v>
      </c>
      <c r="T52" s="162">
        <f>ROUND(E52*S52,2)</f>
        <v>0</v>
      </c>
      <c r="U52" s="162"/>
      <c r="V52" s="162" t="s">
        <v>110</v>
      </c>
      <c r="W52" s="162" t="s">
        <v>105</v>
      </c>
      <c r="X52" s="152"/>
      <c r="Y52" s="152"/>
      <c r="Z52" s="152"/>
      <c r="AA52" s="152"/>
      <c r="AB52" s="152"/>
      <c r="AC52" s="152"/>
      <c r="AD52" s="152"/>
      <c r="AE52" s="152" t="s">
        <v>111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</row>
    <row r="53" spans="1:58" outlineLevel="1" x14ac:dyDescent="0.25">
      <c r="A53" s="180">
        <v>28</v>
      </c>
      <c r="B53" s="181" t="s">
        <v>184</v>
      </c>
      <c r="C53" s="189" t="s">
        <v>185</v>
      </c>
      <c r="D53" s="182" t="s">
        <v>183</v>
      </c>
      <c r="E53" s="183">
        <v>1</v>
      </c>
      <c r="F53" s="184"/>
      <c r="G53" s="185">
        <f>ROUND(E53*F53,2)</f>
        <v>0</v>
      </c>
      <c r="H53" s="184"/>
      <c r="I53" s="185">
        <f>ROUND(E53*H53,2)</f>
        <v>0</v>
      </c>
      <c r="J53" s="184"/>
      <c r="K53" s="185">
        <f>ROUND(E53*J53,2)</f>
        <v>0</v>
      </c>
      <c r="L53" s="185">
        <v>21</v>
      </c>
      <c r="M53" s="185">
        <f>G53*(1+L53/100)</f>
        <v>0</v>
      </c>
      <c r="N53" s="183">
        <v>0</v>
      </c>
      <c r="O53" s="183">
        <f>ROUND(E53*N53,2)</f>
        <v>0</v>
      </c>
      <c r="P53" s="183">
        <v>0</v>
      </c>
      <c r="Q53" s="183">
        <f>ROUND(E53*P53,2)</f>
        <v>0</v>
      </c>
      <c r="R53" s="186" t="s">
        <v>104</v>
      </c>
      <c r="S53" s="162">
        <v>0</v>
      </c>
      <c r="T53" s="162">
        <f>ROUND(E53*S53,2)</f>
        <v>0</v>
      </c>
      <c r="U53" s="162"/>
      <c r="V53" s="162" t="s">
        <v>110</v>
      </c>
      <c r="W53" s="162" t="s">
        <v>105</v>
      </c>
      <c r="X53" s="152"/>
      <c r="Y53" s="152"/>
      <c r="Z53" s="152"/>
      <c r="AA53" s="152"/>
      <c r="AB53" s="152"/>
      <c r="AC53" s="152"/>
      <c r="AD53" s="152"/>
      <c r="AE53" s="152" t="s">
        <v>111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</row>
    <row r="54" spans="1:58" outlineLevel="1" x14ac:dyDescent="0.25">
      <c r="A54" s="173">
        <v>29</v>
      </c>
      <c r="B54" s="174" t="s">
        <v>186</v>
      </c>
      <c r="C54" s="190" t="s">
        <v>187</v>
      </c>
      <c r="D54" s="175" t="s">
        <v>183</v>
      </c>
      <c r="E54" s="176">
        <v>1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9" t="s">
        <v>104</v>
      </c>
      <c r="S54" s="162">
        <v>0</v>
      </c>
      <c r="T54" s="162">
        <f>ROUND(E54*S54,2)</f>
        <v>0</v>
      </c>
      <c r="U54" s="162"/>
      <c r="V54" s="162" t="s">
        <v>188</v>
      </c>
      <c r="W54" s="162" t="s">
        <v>105</v>
      </c>
      <c r="X54" s="152"/>
      <c r="Y54" s="152"/>
      <c r="Z54" s="152"/>
      <c r="AA54" s="152"/>
      <c r="AB54" s="152"/>
      <c r="AC54" s="152"/>
      <c r="AD54" s="152"/>
      <c r="AE54" s="152" t="s">
        <v>189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</row>
    <row r="55" spans="1:58" outlineLevel="2" x14ac:dyDescent="0.25">
      <c r="A55" s="159"/>
      <c r="B55" s="160"/>
      <c r="C55" s="251" t="s">
        <v>190</v>
      </c>
      <c r="D55" s="252"/>
      <c r="E55" s="252"/>
      <c r="F55" s="252"/>
      <c r="G55" s="252"/>
      <c r="H55" s="162"/>
      <c r="I55" s="162"/>
      <c r="J55" s="162"/>
      <c r="K55" s="162"/>
      <c r="L55" s="162"/>
      <c r="M55" s="162"/>
      <c r="N55" s="161"/>
      <c r="O55" s="161"/>
      <c r="P55" s="161"/>
      <c r="Q55" s="161"/>
      <c r="R55" s="162"/>
      <c r="S55" s="162"/>
      <c r="T55" s="162"/>
      <c r="U55" s="162"/>
      <c r="V55" s="162"/>
      <c r="W55" s="162"/>
      <c r="X55" s="152"/>
      <c r="Y55" s="152"/>
      <c r="Z55" s="152"/>
      <c r="AA55" s="152"/>
      <c r="AB55" s="152"/>
      <c r="AC55" s="152"/>
      <c r="AD55" s="152"/>
      <c r="AE55" s="152" t="s">
        <v>113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</row>
    <row r="56" spans="1:58" outlineLevel="1" x14ac:dyDescent="0.25">
      <c r="A56" s="180">
        <v>30</v>
      </c>
      <c r="B56" s="181" t="s">
        <v>191</v>
      </c>
      <c r="C56" s="189" t="s">
        <v>192</v>
      </c>
      <c r="D56" s="182" t="s">
        <v>193</v>
      </c>
      <c r="E56" s="183">
        <v>80</v>
      </c>
      <c r="F56" s="184"/>
      <c r="G56" s="185">
        <f>ROUND(E56*F56,2)</f>
        <v>0</v>
      </c>
      <c r="H56" s="184"/>
      <c r="I56" s="185">
        <f>ROUND(E56*H56,2)</f>
        <v>0</v>
      </c>
      <c r="J56" s="184"/>
      <c r="K56" s="185">
        <f>ROUND(E56*J56,2)</f>
        <v>0</v>
      </c>
      <c r="L56" s="185">
        <v>21</v>
      </c>
      <c r="M56" s="185">
        <f>G56*(1+L56/100)</f>
        <v>0</v>
      </c>
      <c r="N56" s="183">
        <v>0</v>
      </c>
      <c r="O56" s="183">
        <f>ROUND(E56*N56,2)</f>
        <v>0</v>
      </c>
      <c r="P56" s="183">
        <v>0</v>
      </c>
      <c r="Q56" s="183">
        <f>ROUND(E56*P56,2)</f>
        <v>0</v>
      </c>
      <c r="R56" s="186" t="s">
        <v>104</v>
      </c>
      <c r="S56" s="162">
        <v>0</v>
      </c>
      <c r="T56" s="162">
        <f>ROUND(E56*S56,2)</f>
        <v>0</v>
      </c>
      <c r="U56" s="162"/>
      <c r="V56" s="162" t="s">
        <v>126</v>
      </c>
      <c r="W56" s="162" t="s">
        <v>105</v>
      </c>
      <c r="X56" s="152"/>
      <c r="Y56" s="152"/>
      <c r="Z56" s="152"/>
      <c r="AA56" s="152"/>
      <c r="AB56" s="152"/>
      <c r="AC56" s="152"/>
      <c r="AD56" s="152"/>
      <c r="AE56" s="152" t="s">
        <v>127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</row>
    <row r="57" spans="1:58" outlineLevel="1" x14ac:dyDescent="0.25">
      <c r="A57" s="173">
        <v>31</v>
      </c>
      <c r="B57" s="174" t="s">
        <v>194</v>
      </c>
      <c r="C57" s="190" t="s">
        <v>195</v>
      </c>
      <c r="D57" s="175" t="s">
        <v>196</v>
      </c>
      <c r="E57" s="176">
        <v>1</v>
      </c>
      <c r="F57" s="177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21</v>
      </c>
      <c r="M57" s="178">
        <f>G57*(1+L57/100)</f>
        <v>0</v>
      </c>
      <c r="N57" s="176">
        <v>0</v>
      </c>
      <c r="O57" s="176">
        <f>ROUND(E57*N57,2)</f>
        <v>0</v>
      </c>
      <c r="P57" s="176">
        <v>0</v>
      </c>
      <c r="Q57" s="176">
        <f>ROUND(E57*P57,2)</f>
        <v>0</v>
      </c>
      <c r="R57" s="179" t="s">
        <v>104</v>
      </c>
      <c r="S57" s="162">
        <v>1</v>
      </c>
      <c r="T57" s="162">
        <f>ROUND(E57*S57,2)</f>
        <v>1</v>
      </c>
      <c r="U57" s="162"/>
      <c r="V57" s="162" t="s">
        <v>64</v>
      </c>
      <c r="W57" s="162" t="s">
        <v>105</v>
      </c>
      <c r="X57" s="152"/>
      <c r="Y57" s="152"/>
      <c r="Z57" s="152"/>
      <c r="AA57" s="152"/>
      <c r="AB57" s="152"/>
      <c r="AC57" s="152"/>
      <c r="AD57" s="152"/>
      <c r="AE57" s="152" t="s">
        <v>106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</row>
    <row r="58" spans="1:58" outlineLevel="2" x14ac:dyDescent="0.25">
      <c r="A58" s="159"/>
      <c r="B58" s="160"/>
      <c r="C58" s="251" t="s">
        <v>197</v>
      </c>
      <c r="D58" s="252"/>
      <c r="E58" s="252"/>
      <c r="F58" s="252"/>
      <c r="G58" s="25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52"/>
      <c r="Y58" s="152"/>
      <c r="Z58" s="152"/>
      <c r="AA58" s="152"/>
      <c r="AB58" s="152"/>
      <c r="AC58" s="152"/>
      <c r="AD58" s="152"/>
      <c r="AE58" s="152" t="s">
        <v>113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</row>
    <row r="59" spans="1:58" x14ac:dyDescent="0.25">
      <c r="A59" s="166" t="s">
        <v>98</v>
      </c>
      <c r="B59" s="167" t="s">
        <v>69</v>
      </c>
      <c r="C59" s="188" t="s">
        <v>70</v>
      </c>
      <c r="D59" s="168"/>
      <c r="E59" s="169"/>
      <c r="F59" s="170"/>
      <c r="G59" s="170">
        <f>SUMIF(AE60:AE74,"&lt;&gt;NOR",G60:G74)</f>
        <v>0</v>
      </c>
      <c r="H59" s="170"/>
      <c r="I59" s="170">
        <f>SUM(I60:I74)</f>
        <v>0</v>
      </c>
      <c r="J59" s="170"/>
      <c r="K59" s="170">
        <f>SUM(K60:K74)</f>
        <v>0</v>
      </c>
      <c r="L59" s="170"/>
      <c r="M59" s="170">
        <f>SUM(M60:M74)</f>
        <v>0</v>
      </c>
      <c r="N59" s="169"/>
      <c r="O59" s="169">
        <f>SUM(O60:O74)</f>
        <v>0</v>
      </c>
      <c r="P59" s="169"/>
      <c r="Q59" s="169">
        <f>SUM(Q60:Q74)</f>
        <v>0</v>
      </c>
      <c r="R59" s="171"/>
      <c r="S59" s="165"/>
      <c r="T59" s="165">
        <f>SUM(T60:T74)</f>
        <v>0.92</v>
      </c>
      <c r="U59" s="165"/>
      <c r="V59" s="165"/>
      <c r="W59" s="165"/>
      <c r="AE59" t="s">
        <v>99</v>
      </c>
    </row>
    <row r="60" spans="1:58" outlineLevel="1" x14ac:dyDescent="0.25">
      <c r="A60" s="180">
        <v>32</v>
      </c>
      <c r="B60" s="181" t="s">
        <v>198</v>
      </c>
      <c r="C60" s="189" t="s">
        <v>199</v>
      </c>
      <c r="D60" s="182" t="s">
        <v>109</v>
      </c>
      <c r="E60" s="183">
        <v>3</v>
      </c>
      <c r="F60" s="184"/>
      <c r="G60" s="185">
        <f>ROUND(E60*F60,2)</f>
        <v>0</v>
      </c>
      <c r="H60" s="184"/>
      <c r="I60" s="185">
        <f>ROUND(E60*H60,2)</f>
        <v>0</v>
      </c>
      <c r="J60" s="184"/>
      <c r="K60" s="185">
        <f>ROUND(E60*J60,2)</f>
        <v>0</v>
      </c>
      <c r="L60" s="185">
        <v>21</v>
      </c>
      <c r="M60" s="185">
        <f>G60*(1+L60/100)</f>
        <v>0</v>
      </c>
      <c r="N60" s="183">
        <v>1.0000000000000001E-5</v>
      </c>
      <c r="O60" s="183">
        <f>ROUND(E60*N60,2)</f>
        <v>0</v>
      </c>
      <c r="P60" s="183">
        <v>0</v>
      </c>
      <c r="Q60" s="183">
        <f>ROUND(E60*P60,2)</f>
        <v>0</v>
      </c>
      <c r="R60" s="186" t="s">
        <v>104</v>
      </c>
      <c r="S60" s="162">
        <v>0</v>
      </c>
      <c r="T60" s="162">
        <f>ROUND(E60*S60,2)</f>
        <v>0</v>
      </c>
      <c r="U60" s="162"/>
      <c r="V60" s="162" t="s">
        <v>126</v>
      </c>
      <c r="W60" s="162" t="s">
        <v>105</v>
      </c>
      <c r="X60" s="152"/>
      <c r="Y60" s="152"/>
      <c r="Z60" s="152"/>
      <c r="AA60" s="152"/>
      <c r="AB60" s="152"/>
      <c r="AC60" s="152"/>
      <c r="AD60" s="152"/>
      <c r="AE60" s="152" t="s">
        <v>200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</row>
    <row r="61" spans="1:58" outlineLevel="1" x14ac:dyDescent="0.25">
      <c r="A61" s="173">
        <v>33</v>
      </c>
      <c r="B61" s="174" t="s">
        <v>201</v>
      </c>
      <c r="C61" s="190" t="s">
        <v>202</v>
      </c>
      <c r="D61" s="175" t="s">
        <v>109</v>
      </c>
      <c r="E61" s="176">
        <v>3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6">
        <v>0</v>
      </c>
      <c r="O61" s="176">
        <f>ROUND(E61*N61,2)</f>
        <v>0</v>
      </c>
      <c r="P61" s="176">
        <v>0</v>
      </c>
      <c r="Q61" s="176">
        <f>ROUND(E61*P61,2)</f>
        <v>0</v>
      </c>
      <c r="R61" s="179" t="s">
        <v>104</v>
      </c>
      <c r="S61" s="162">
        <v>0.215</v>
      </c>
      <c r="T61" s="162">
        <f>ROUND(E61*S61,2)</f>
        <v>0.65</v>
      </c>
      <c r="U61" s="162"/>
      <c r="V61" s="162" t="s">
        <v>110</v>
      </c>
      <c r="W61" s="162" t="s">
        <v>105</v>
      </c>
      <c r="X61" s="152"/>
      <c r="Y61" s="152"/>
      <c r="Z61" s="152"/>
      <c r="AA61" s="152"/>
      <c r="AB61" s="152"/>
      <c r="AC61" s="152"/>
      <c r="AD61" s="152"/>
      <c r="AE61" s="152" t="s">
        <v>203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</row>
    <row r="62" spans="1:58" outlineLevel="2" x14ac:dyDescent="0.25">
      <c r="A62" s="159"/>
      <c r="B62" s="160"/>
      <c r="C62" s="191" t="s">
        <v>204</v>
      </c>
      <c r="D62" s="163"/>
      <c r="E62" s="164">
        <v>3</v>
      </c>
      <c r="F62" s="162"/>
      <c r="G62" s="162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52"/>
      <c r="Y62" s="152"/>
      <c r="Z62" s="152"/>
      <c r="AA62" s="152"/>
      <c r="AB62" s="152"/>
      <c r="AC62" s="152"/>
      <c r="AD62" s="152"/>
      <c r="AE62" s="152" t="s">
        <v>120</v>
      </c>
      <c r="AF62" s="152">
        <v>5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</row>
    <row r="63" spans="1:58" outlineLevel="1" x14ac:dyDescent="0.25">
      <c r="A63" s="173">
        <v>34</v>
      </c>
      <c r="B63" s="174" t="s">
        <v>205</v>
      </c>
      <c r="C63" s="190" t="s">
        <v>206</v>
      </c>
      <c r="D63" s="175" t="s">
        <v>109</v>
      </c>
      <c r="E63" s="176">
        <v>3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21</v>
      </c>
      <c r="M63" s="178">
        <f>G63*(1+L63/100)</f>
        <v>0</v>
      </c>
      <c r="N63" s="176">
        <v>0</v>
      </c>
      <c r="O63" s="176">
        <f>ROUND(E63*N63,2)</f>
        <v>0</v>
      </c>
      <c r="P63" s="176">
        <v>0</v>
      </c>
      <c r="Q63" s="176">
        <f>ROUND(E63*P63,2)</f>
        <v>0</v>
      </c>
      <c r="R63" s="179" t="s">
        <v>104</v>
      </c>
      <c r="S63" s="162">
        <v>0</v>
      </c>
      <c r="T63" s="162">
        <f>ROUND(E63*S63,2)</f>
        <v>0</v>
      </c>
      <c r="U63" s="162"/>
      <c r="V63" s="162" t="s">
        <v>126</v>
      </c>
      <c r="W63" s="162" t="s">
        <v>105</v>
      </c>
      <c r="X63" s="152"/>
      <c r="Y63" s="152"/>
      <c r="Z63" s="152"/>
      <c r="AA63" s="152"/>
      <c r="AB63" s="152"/>
      <c r="AC63" s="152"/>
      <c r="AD63" s="152"/>
      <c r="AE63" s="152" t="s">
        <v>200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</row>
    <row r="64" spans="1:58" outlineLevel="2" x14ac:dyDescent="0.25">
      <c r="A64" s="159"/>
      <c r="B64" s="160"/>
      <c r="C64" s="191" t="s">
        <v>204</v>
      </c>
      <c r="D64" s="163"/>
      <c r="E64" s="164">
        <v>3</v>
      </c>
      <c r="F64" s="162"/>
      <c r="G64" s="162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52"/>
      <c r="Y64" s="152"/>
      <c r="Z64" s="152"/>
      <c r="AA64" s="152"/>
      <c r="AB64" s="152"/>
      <c r="AC64" s="152"/>
      <c r="AD64" s="152"/>
      <c r="AE64" s="152" t="s">
        <v>120</v>
      </c>
      <c r="AF64" s="152">
        <v>5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</row>
    <row r="65" spans="1:58" outlineLevel="1" x14ac:dyDescent="0.25">
      <c r="A65" s="173">
        <v>35</v>
      </c>
      <c r="B65" s="174" t="s">
        <v>207</v>
      </c>
      <c r="C65" s="190" t="s">
        <v>208</v>
      </c>
      <c r="D65" s="175" t="s">
        <v>109</v>
      </c>
      <c r="E65" s="176">
        <v>3</v>
      </c>
      <c r="F65" s="177"/>
      <c r="G65" s="178">
        <f>ROUND(E65*F65,2)</f>
        <v>0</v>
      </c>
      <c r="H65" s="177"/>
      <c r="I65" s="178">
        <f>ROUND(E65*H65,2)</f>
        <v>0</v>
      </c>
      <c r="J65" s="177"/>
      <c r="K65" s="178">
        <f>ROUND(E65*J65,2)</f>
        <v>0</v>
      </c>
      <c r="L65" s="178">
        <v>21</v>
      </c>
      <c r="M65" s="178">
        <f>G65*(1+L65/100)</f>
        <v>0</v>
      </c>
      <c r="N65" s="176">
        <v>0</v>
      </c>
      <c r="O65" s="176">
        <f>ROUND(E65*N65,2)</f>
        <v>0</v>
      </c>
      <c r="P65" s="176">
        <v>0</v>
      </c>
      <c r="Q65" s="176">
        <f>ROUND(E65*P65,2)</f>
        <v>0</v>
      </c>
      <c r="R65" s="179" t="s">
        <v>104</v>
      </c>
      <c r="S65" s="162">
        <v>0</v>
      </c>
      <c r="T65" s="162">
        <f>ROUND(E65*S65,2)</f>
        <v>0</v>
      </c>
      <c r="U65" s="162"/>
      <c r="V65" s="162" t="s">
        <v>110</v>
      </c>
      <c r="W65" s="162" t="s">
        <v>105</v>
      </c>
      <c r="X65" s="152"/>
      <c r="Y65" s="152"/>
      <c r="Z65" s="152"/>
      <c r="AA65" s="152"/>
      <c r="AB65" s="152"/>
      <c r="AC65" s="152"/>
      <c r="AD65" s="152"/>
      <c r="AE65" s="152" t="s">
        <v>111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</row>
    <row r="66" spans="1:58" outlineLevel="2" x14ac:dyDescent="0.25">
      <c r="A66" s="159"/>
      <c r="B66" s="160"/>
      <c r="C66" s="191" t="s">
        <v>209</v>
      </c>
      <c r="D66" s="163"/>
      <c r="E66" s="164">
        <v>3</v>
      </c>
      <c r="F66" s="162"/>
      <c r="G66" s="162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 t="s">
        <v>120</v>
      </c>
      <c r="AF66" s="152">
        <v>5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</row>
    <row r="67" spans="1:58" outlineLevel="1" x14ac:dyDescent="0.25">
      <c r="A67" s="180">
        <v>36</v>
      </c>
      <c r="B67" s="181" t="s">
        <v>210</v>
      </c>
      <c r="C67" s="189" t="s">
        <v>211</v>
      </c>
      <c r="D67" s="182" t="s">
        <v>116</v>
      </c>
      <c r="E67" s="183">
        <v>476</v>
      </c>
      <c r="F67" s="184"/>
      <c r="G67" s="185">
        <f>ROUND(E67*F67,2)</f>
        <v>0</v>
      </c>
      <c r="H67" s="184"/>
      <c r="I67" s="185">
        <f>ROUND(E67*H67,2)</f>
        <v>0</v>
      </c>
      <c r="J67" s="184"/>
      <c r="K67" s="185">
        <f>ROUND(E67*J67,2)</f>
        <v>0</v>
      </c>
      <c r="L67" s="185">
        <v>21</v>
      </c>
      <c r="M67" s="185">
        <f>G67*(1+L67/100)</f>
        <v>0</v>
      </c>
      <c r="N67" s="183">
        <v>0</v>
      </c>
      <c r="O67" s="183">
        <f>ROUND(E67*N67,2)</f>
        <v>0</v>
      </c>
      <c r="P67" s="183">
        <v>0</v>
      </c>
      <c r="Q67" s="183">
        <f>ROUND(E67*P67,2)</f>
        <v>0</v>
      </c>
      <c r="R67" s="186" t="s">
        <v>104</v>
      </c>
      <c r="S67" s="162">
        <v>0</v>
      </c>
      <c r="T67" s="162">
        <f>ROUND(E67*S67,2)</f>
        <v>0</v>
      </c>
      <c r="U67" s="162"/>
      <c r="V67" s="162" t="s">
        <v>126</v>
      </c>
      <c r="W67" s="162" t="s">
        <v>105</v>
      </c>
      <c r="X67" s="152"/>
      <c r="Y67" s="152"/>
      <c r="Z67" s="152"/>
      <c r="AA67" s="152"/>
      <c r="AB67" s="152"/>
      <c r="AC67" s="152"/>
      <c r="AD67" s="152"/>
      <c r="AE67" s="152" t="s">
        <v>200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</row>
    <row r="68" spans="1:58" outlineLevel="1" x14ac:dyDescent="0.25">
      <c r="A68" s="173">
        <v>37</v>
      </c>
      <c r="B68" s="174" t="s">
        <v>212</v>
      </c>
      <c r="C68" s="190" t="s">
        <v>213</v>
      </c>
      <c r="D68" s="175" t="s">
        <v>116</v>
      </c>
      <c r="E68" s="176">
        <v>476</v>
      </c>
      <c r="F68" s="177"/>
      <c r="G68" s="178">
        <f>ROUND(E68*F68,2)</f>
        <v>0</v>
      </c>
      <c r="H68" s="177"/>
      <c r="I68" s="178">
        <f>ROUND(E68*H68,2)</f>
        <v>0</v>
      </c>
      <c r="J68" s="177"/>
      <c r="K68" s="178">
        <f>ROUND(E68*J68,2)</f>
        <v>0</v>
      </c>
      <c r="L68" s="178">
        <v>21</v>
      </c>
      <c r="M68" s="178">
        <f>G68*(1+L68/100)</f>
        <v>0</v>
      </c>
      <c r="N68" s="176">
        <v>0</v>
      </c>
      <c r="O68" s="176">
        <f>ROUND(E68*N68,2)</f>
        <v>0</v>
      </c>
      <c r="P68" s="176">
        <v>0</v>
      </c>
      <c r="Q68" s="176">
        <f>ROUND(E68*P68,2)</f>
        <v>0</v>
      </c>
      <c r="R68" s="179" t="s">
        <v>104</v>
      </c>
      <c r="S68" s="162">
        <v>0</v>
      </c>
      <c r="T68" s="162">
        <f>ROUND(E68*S68,2)</f>
        <v>0</v>
      </c>
      <c r="U68" s="162"/>
      <c r="V68" s="162" t="s">
        <v>110</v>
      </c>
      <c r="W68" s="162" t="s">
        <v>105</v>
      </c>
      <c r="X68" s="152"/>
      <c r="Y68" s="152"/>
      <c r="Z68" s="152"/>
      <c r="AA68" s="152"/>
      <c r="AB68" s="152"/>
      <c r="AC68" s="152"/>
      <c r="AD68" s="152"/>
      <c r="AE68" s="152" t="s">
        <v>111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</row>
    <row r="69" spans="1:58" outlineLevel="2" x14ac:dyDescent="0.25">
      <c r="A69" s="159"/>
      <c r="B69" s="160"/>
      <c r="C69" s="251" t="s">
        <v>214</v>
      </c>
      <c r="D69" s="252"/>
      <c r="E69" s="252"/>
      <c r="F69" s="252"/>
      <c r="G69" s="252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52"/>
      <c r="Y69" s="152"/>
      <c r="Z69" s="152"/>
      <c r="AA69" s="152"/>
      <c r="AB69" s="152"/>
      <c r="AC69" s="152"/>
      <c r="AD69" s="152"/>
      <c r="AE69" s="152" t="s">
        <v>113</v>
      </c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87" t="str">
        <f>C69</f>
        <v>instalace kabelu do montovaných el. Instalačních lišt, stávajících podhledu, protažení prostupy skrz zeď/strop</v>
      </c>
      <c r="AZ69" s="152"/>
      <c r="BA69" s="152"/>
      <c r="BB69" s="152"/>
      <c r="BC69" s="152"/>
      <c r="BD69" s="152"/>
      <c r="BE69" s="152"/>
      <c r="BF69" s="152"/>
    </row>
    <row r="70" spans="1:58" outlineLevel="2" x14ac:dyDescent="0.25">
      <c r="A70" s="159"/>
      <c r="B70" s="160"/>
      <c r="C70" s="191" t="s">
        <v>215</v>
      </c>
      <c r="D70" s="163"/>
      <c r="E70" s="164">
        <v>476</v>
      </c>
      <c r="F70" s="162"/>
      <c r="G70" s="162"/>
      <c r="H70" s="162"/>
      <c r="I70" s="162"/>
      <c r="J70" s="162"/>
      <c r="K70" s="162"/>
      <c r="L70" s="162"/>
      <c r="M70" s="162"/>
      <c r="N70" s="161"/>
      <c r="O70" s="161"/>
      <c r="P70" s="161"/>
      <c r="Q70" s="161"/>
      <c r="R70" s="162"/>
      <c r="S70" s="162"/>
      <c r="T70" s="162"/>
      <c r="U70" s="162"/>
      <c r="V70" s="162"/>
      <c r="W70" s="162"/>
      <c r="X70" s="152"/>
      <c r="Y70" s="152"/>
      <c r="Z70" s="152"/>
      <c r="AA70" s="152"/>
      <c r="AB70" s="152"/>
      <c r="AC70" s="152"/>
      <c r="AD70" s="152"/>
      <c r="AE70" s="152" t="s">
        <v>120</v>
      </c>
      <c r="AF70" s="152">
        <v>5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</row>
    <row r="71" spans="1:58" outlineLevel="1" x14ac:dyDescent="0.25">
      <c r="A71" s="180">
        <v>38</v>
      </c>
      <c r="B71" s="181" t="s">
        <v>216</v>
      </c>
      <c r="C71" s="189" t="s">
        <v>217</v>
      </c>
      <c r="D71" s="182" t="s">
        <v>109</v>
      </c>
      <c r="E71" s="183">
        <v>5</v>
      </c>
      <c r="F71" s="184"/>
      <c r="G71" s="185">
        <f>ROUND(E71*F71,2)</f>
        <v>0</v>
      </c>
      <c r="H71" s="184"/>
      <c r="I71" s="185">
        <f>ROUND(E71*H71,2)</f>
        <v>0</v>
      </c>
      <c r="J71" s="184"/>
      <c r="K71" s="185">
        <f>ROUND(E71*J71,2)</f>
        <v>0</v>
      </c>
      <c r="L71" s="185">
        <v>21</v>
      </c>
      <c r="M71" s="185">
        <f>G71*(1+L71/100)</f>
        <v>0</v>
      </c>
      <c r="N71" s="183">
        <v>0</v>
      </c>
      <c r="O71" s="183">
        <f>ROUND(E71*N71,2)</f>
        <v>0</v>
      </c>
      <c r="P71" s="183">
        <v>0</v>
      </c>
      <c r="Q71" s="183">
        <f>ROUND(E71*P71,2)</f>
        <v>0</v>
      </c>
      <c r="R71" s="186" t="s">
        <v>104</v>
      </c>
      <c r="S71" s="162">
        <v>0</v>
      </c>
      <c r="T71" s="162">
        <f>ROUND(E71*S71,2)</f>
        <v>0</v>
      </c>
      <c r="U71" s="162"/>
      <c r="V71" s="162" t="s">
        <v>126</v>
      </c>
      <c r="W71" s="162" t="s">
        <v>105</v>
      </c>
      <c r="X71" s="152"/>
      <c r="Y71" s="152"/>
      <c r="Z71" s="152"/>
      <c r="AA71" s="152"/>
      <c r="AB71" s="152"/>
      <c r="AC71" s="152"/>
      <c r="AD71" s="152"/>
      <c r="AE71" s="152" t="s">
        <v>200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</row>
    <row r="72" spans="1:58" outlineLevel="1" x14ac:dyDescent="0.25">
      <c r="A72" s="180">
        <v>39</v>
      </c>
      <c r="B72" s="181" t="s">
        <v>218</v>
      </c>
      <c r="C72" s="189" t="s">
        <v>219</v>
      </c>
      <c r="D72" s="182" t="s">
        <v>109</v>
      </c>
      <c r="E72" s="183">
        <v>5</v>
      </c>
      <c r="F72" s="184"/>
      <c r="G72" s="185">
        <f>ROUND(E72*F72,2)</f>
        <v>0</v>
      </c>
      <c r="H72" s="184"/>
      <c r="I72" s="185">
        <f>ROUND(E72*H72,2)</f>
        <v>0</v>
      </c>
      <c r="J72" s="184"/>
      <c r="K72" s="185">
        <f>ROUND(E72*J72,2)</f>
        <v>0</v>
      </c>
      <c r="L72" s="185">
        <v>21</v>
      </c>
      <c r="M72" s="185">
        <f>G72*(1+L72/100)</f>
        <v>0</v>
      </c>
      <c r="N72" s="183">
        <v>0</v>
      </c>
      <c r="O72" s="183">
        <f>ROUND(E72*N72,2)</f>
        <v>0</v>
      </c>
      <c r="P72" s="183">
        <v>0</v>
      </c>
      <c r="Q72" s="183">
        <f>ROUND(E72*P72,2)</f>
        <v>0</v>
      </c>
      <c r="R72" s="186" t="s">
        <v>104</v>
      </c>
      <c r="S72" s="162">
        <v>5.3830000000000003E-2</v>
      </c>
      <c r="T72" s="162">
        <f>ROUND(E72*S72,2)</f>
        <v>0.27</v>
      </c>
      <c r="U72" s="162"/>
      <c r="V72" s="162" t="s">
        <v>110</v>
      </c>
      <c r="W72" s="162" t="s">
        <v>105</v>
      </c>
      <c r="X72" s="152"/>
      <c r="Y72" s="152"/>
      <c r="Z72" s="152"/>
      <c r="AA72" s="152"/>
      <c r="AB72" s="152"/>
      <c r="AC72" s="152"/>
      <c r="AD72" s="152"/>
      <c r="AE72" s="152" t="s">
        <v>111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</row>
    <row r="73" spans="1:58" ht="20.399999999999999" outlineLevel="1" x14ac:dyDescent="0.25">
      <c r="A73" s="173">
        <v>40</v>
      </c>
      <c r="B73" s="174" t="s">
        <v>220</v>
      </c>
      <c r="C73" s="190" t="s">
        <v>221</v>
      </c>
      <c r="D73" s="175" t="s">
        <v>109</v>
      </c>
      <c r="E73" s="176">
        <v>5</v>
      </c>
      <c r="F73" s="177"/>
      <c r="G73" s="178">
        <f>ROUND(E73*F73,2)</f>
        <v>0</v>
      </c>
      <c r="H73" s="177"/>
      <c r="I73" s="178">
        <f>ROUND(E73*H73,2)</f>
        <v>0</v>
      </c>
      <c r="J73" s="177"/>
      <c r="K73" s="178">
        <f>ROUND(E73*J73,2)</f>
        <v>0</v>
      </c>
      <c r="L73" s="178">
        <v>21</v>
      </c>
      <c r="M73" s="178">
        <f>G73*(1+L73/100)</f>
        <v>0</v>
      </c>
      <c r="N73" s="176">
        <v>0</v>
      </c>
      <c r="O73" s="176">
        <f>ROUND(E73*N73,2)</f>
        <v>0</v>
      </c>
      <c r="P73" s="176">
        <v>0</v>
      </c>
      <c r="Q73" s="176">
        <f>ROUND(E73*P73,2)</f>
        <v>0</v>
      </c>
      <c r="R73" s="179" t="s">
        <v>104</v>
      </c>
      <c r="S73" s="162">
        <v>0</v>
      </c>
      <c r="T73" s="162">
        <f>ROUND(E73*S73,2)</f>
        <v>0</v>
      </c>
      <c r="U73" s="162"/>
      <c r="V73" s="162" t="s">
        <v>126</v>
      </c>
      <c r="W73" s="162" t="s">
        <v>105</v>
      </c>
      <c r="X73" s="152"/>
      <c r="Y73" s="152"/>
      <c r="Z73" s="152"/>
      <c r="AA73" s="152"/>
      <c r="AB73" s="152"/>
      <c r="AC73" s="152"/>
      <c r="AD73" s="152"/>
      <c r="AE73" s="152" t="s">
        <v>127</v>
      </c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</row>
    <row r="74" spans="1:58" outlineLevel="2" x14ac:dyDescent="0.25">
      <c r="A74" s="159"/>
      <c r="B74" s="160"/>
      <c r="C74" s="191" t="s">
        <v>222</v>
      </c>
      <c r="D74" s="163"/>
      <c r="E74" s="164">
        <v>5</v>
      </c>
      <c r="F74" s="162"/>
      <c r="G74" s="162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52"/>
      <c r="Y74" s="152"/>
      <c r="Z74" s="152"/>
      <c r="AA74" s="152"/>
      <c r="AB74" s="152"/>
      <c r="AC74" s="152"/>
      <c r="AD74" s="152"/>
      <c r="AE74" s="152" t="s">
        <v>120</v>
      </c>
      <c r="AF74" s="152">
        <v>5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</row>
    <row r="75" spans="1:58" x14ac:dyDescent="0.25">
      <c r="A75" s="3"/>
      <c r="B75" s="4"/>
      <c r="C75" s="192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AC75">
        <v>15</v>
      </c>
      <c r="AD75">
        <v>21</v>
      </c>
      <c r="AE75" t="s">
        <v>86</v>
      </c>
    </row>
    <row r="76" spans="1:58" x14ac:dyDescent="0.25">
      <c r="A76" s="155"/>
      <c r="B76" s="156" t="s">
        <v>29</v>
      </c>
      <c r="C76" s="193"/>
      <c r="D76" s="157"/>
      <c r="E76" s="158"/>
      <c r="F76" s="158"/>
      <c r="G76" s="172">
        <f>G8+G10+G16+G59</f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AC76">
        <f>SUMIF(L7:L74,AC75,G7:G74)</f>
        <v>0</v>
      </c>
      <c r="AD76">
        <f>SUMIF(L7:L74,AD75,G7:G74)</f>
        <v>0</v>
      </c>
      <c r="AE76" t="s">
        <v>223</v>
      </c>
    </row>
    <row r="77" spans="1:58" x14ac:dyDescent="0.25">
      <c r="C77" s="194"/>
      <c r="D77" s="10"/>
      <c r="AE77" t="s">
        <v>224</v>
      </c>
    </row>
    <row r="78" spans="1:58" x14ac:dyDescent="0.25">
      <c r="D78" s="10"/>
    </row>
    <row r="79" spans="1:58" x14ac:dyDescent="0.25">
      <c r="D79" s="10"/>
    </row>
    <row r="80" spans="1:58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12">
    <mergeCell ref="C69:G69"/>
    <mergeCell ref="A1:G1"/>
    <mergeCell ref="C2:G2"/>
    <mergeCell ref="C3:G3"/>
    <mergeCell ref="C4:G4"/>
    <mergeCell ref="C12:G12"/>
    <mergeCell ref="C18:G18"/>
    <mergeCell ref="C29:G29"/>
    <mergeCell ref="C49:G49"/>
    <mergeCell ref="C51:G51"/>
    <mergeCell ref="C55:G55"/>
    <mergeCell ref="C58:G58"/>
  </mergeCells>
  <pageMargins left="0.59055118110236204" right="0.196850393700787" top="0.78740157499999996" bottom="0.78740157499999996" header="0.3" footer="0.3"/>
  <pageSetup paperSize="9"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25.3.E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25.3.E Pol'!Názvy_tisku</vt:lpstr>
      <vt:lpstr>oadresa</vt:lpstr>
      <vt:lpstr>Stavba!Objednatel</vt:lpstr>
      <vt:lpstr>Stavba!Objekt</vt:lpstr>
      <vt:lpstr>'01 25.3.E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Sladkovský</dc:creator>
  <cp:lastModifiedBy>Jakub Mravec</cp:lastModifiedBy>
  <cp:lastPrinted>2025-11-23T06:19:19Z</cp:lastPrinted>
  <dcterms:created xsi:type="dcterms:W3CDTF">2009-04-08T07:15:50Z</dcterms:created>
  <dcterms:modified xsi:type="dcterms:W3CDTF">2025-11-23T21:24:39Z</dcterms:modified>
</cp:coreProperties>
</file>